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2_ncr:500000_{A384E239-1360-493F-A723-AEE6CF501DDA}" xr6:coauthVersionLast="34" xr6:coauthVersionMax="34" xr10:uidLastSave="{00000000-0000-0000-0000-000000000000}"/>
  <bookViews>
    <workbookView xWindow="0" yWindow="0" windowWidth="21570" windowHeight="7980" xr2:uid="{00000000-000D-0000-FFFF-FFFF00000000}"/>
  </bookViews>
  <sheets>
    <sheet name="Table 1 Cap Impt by Type" sheetId="1" r:id="rId1"/>
    <sheet name="Table 2 Cap Import by Sector" sheetId="2" r:id="rId2"/>
    <sheet name="Table 3 Cap Import by Country " sheetId="3" r:id="rId3"/>
    <sheet name="Table 4 Cap import by Banks" sheetId="4" state="hidden" r:id="rId4"/>
    <sheet name="Table 5 Cap by State" sheetId="6" r:id="rId5"/>
    <sheet name="Tabe 6 Cap by Bank" sheetId="7" r:id="rId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2" l="1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6" i="2"/>
  <c r="AC7" i="2" l="1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6" i="2"/>
  <c r="AC6" i="1" l="1"/>
  <c r="AC7" i="1"/>
  <c r="AC9" i="1"/>
  <c r="AC10" i="1"/>
  <c r="AC11" i="1"/>
  <c r="AC12" i="1"/>
  <c r="AC14" i="1"/>
  <c r="AB6" i="1"/>
  <c r="AB7" i="1"/>
  <c r="AB9" i="1"/>
  <c r="AB10" i="1"/>
  <c r="AB11" i="1"/>
  <c r="AB14" i="1"/>
  <c r="AB16" i="1"/>
  <c r="AB17" i="1"/>
  <c r="AA12" i="1"/>
  <c r="AA8" i="1"/>
  <c r="AA5" i="1"/>
  <c r="AH5" i="6"/>
  <c r="AI5" i="6" s="1"/>
  <c r="AH6" i="6"/>
  <c r="AI6" i="6" s="1"/>
  <c r="AH7" i="6"/>
  <c r="AH8" i="6"/>
  <c r="AI8" i="6" s="1"/>
  <c r="AH9" i="6"/>
  <c r="AI9" i="6" s="1"/>
  <c r="AH10" i="6"/>
  <c r="AI10" i="6" s="1"/>
  <c r="AH11" i="6"/>
  <c r="AH12" i="6"/>
  <c r="AI12" i="6" s="1"/>
  <c r="AH13" i="6"/>
  <c r="AI13" i="6" s="1"/>
  <c r="AH14" i="6"/>
  <c r="AI14" i="6" s="1"/>
  <c r="AH15" i="6"/>
  <c r="AH16" i="6"/>
  <c r="AI16" i="6" s="1"/>
  <c r="AH17" i="6"/>
  <c r="AI17" i="6" s="1"/>
  <c r="AH18" i="6"/>
  <c r="AI18" i="6" s="1"/>
  <c r="AH19" i="6"/>
  <c r="AH20" i="6"/>
  <c r="AI20" i="6" s="1"/>
  <c r="AH21" i="6"/>
  <c r="AI21" i="6" s="1"/>
  <c r="AH22" i="6"/>
  <c r="AI22" i="6" s="1"/>
  <c r="AH23" i="6"/>
  <c r="AH24" i="6"/>
  <c r="AI24" i="6" s="1"/>
  <c r="AH25" i="6"/>
  <c r="AI25" i="6" s="1"/>
  <c r="AH26" i="6"/>
  <c r="AI26" i="6" s="1"/>
  <c r="AH27" i="6"/>
  <c r="AH28" i="6"/>
  <c r="AI28" i="6" s="1"/>
  <c r="AH29" i="6"/>
  <c r="AI29" i="6" s="1"/>
  <c r="AH30" i="6"/>
  <c r="AI30" i="6" s="1"/>
  <c r="AH31" i="6"/>
  <c r="AH32" i="6"/>
  <c r="AI32" i="6" s="1"/>
  <c r="AH33" i="6"/>
  <c r="AI33" i="6" s="1"/>
  <c r="AH34" i="6"/>
  <c r="AI34" i="6" s="1"/>
  <c r="AH35" i="6"/>
  <c r="AH36" i="6"/>
  <c r="AI36" i="6" s="1"/>
  <c r="AH37" i="6"/>
  <c r="AI37" i="6" s="1"/>
  <c r="AH38" i="6"/>
  <c r="AI38" i="6" s="1"/>
  <c r="AH39" i="6"/>
  <c r="AH40" i="6"/>
  <c r="AI40" i="6" s="1"/>
  <c r="AH41" i="6"/>
  <c r="AI41" i="6" s="1"/>
  <c r="AH4" i="6"/>
  <c r="AI4" i="6" s="1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6" i="3"/>
  <c r="AC7" i="3"/>
  <c r="AC8" i="3"/>
  <c r="AC9" i="3"/>
  <c r="AC5" i="3"/>
  <c r="AB8" i="1" l="1"/>
  <c r="AI31" i="6"/>
  <c r="AI19" i="6"/>
  <c r="AI7" i="6"/>
  <c r="AI39" i="6"/>
  <c r="AI27" i="6"/>
  <c r="AI15" i="6"/>
  <c r="AC8" i="1"/>
  <c r="AC5" i="1"/>
  <c r="AI35" i="6"/>
  <c r="AI23" i="6"/>
  <c r="AI11" i="6"/>
  <c r="AC6" i="6"/>
  <c r="AC7" i="6"/>
  <c r="AC8" i="6"/>
  <c r="AC9" i="6"/>
  <c r="AC10" i="6"/>
  <c r="AC11" i="6"/>
  <c r="AC12" i="6"/>
  <c r="AC13" i="6"/>
  <c r="AC14" i="6"/>
  <c r="AC15" i="6"/>
  <c r="AC16" i="6"/>
  <c r="AD16" i="6" s="1"/>
  <c r="AC17" i="6"/>
  <c r="AC18" i="6"/>
  <c r="AC19" i="6"/>
  <c r="AC20" i="6"/>
  <c r="AD20" i="6" s="1"/>
  <c r="AC21" i="6"/>
  <c r="AC22" i="6"/>
  <c r="AC23" i="6"/>
  <c r="AC24" i="6"/>
  <c r="AC25" i="6"/>
  <c r="AC26" i="6"/>
  <c r="AC27" i="6"/>
  <c r="AC28" i="6"/>
  <c r="AC29" i="6"/>
  <c r="AC30" i="6"/>
  <c r="AC31" i="6"/>
  <c r="AC32" i="6"/>
  <c r="AD32" i="6" s="1"/>
  <c r="AC33" i="6"/>
  <c r="AC34" i="6"/>
  <c r="AC35" i="6"/>
  <c r="AC36" i="6"/>
  <c r="AD36" i="6" s="1"/>
  <c r="AC37" i="6"/>
  <c r="AC38" i="6"/>
  <c r="AC39" i="6"/>
  <c r="AC40" i="6"/>
  <c r="AC41" i="6"/>
  <c r="AD4" i="6" s="1"/>
  <c r="AC5" i="6"/>
  <c r="AD5" i="6" s="1"/>
  <c r="AA27" i="2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12" i="1"/>
  <c r="AB12" i="1" s="1"/>
  <c r="Z8" i="1"/>
  <c r="Z5" i="1"/>
  <c r="AB5" i="1" s="1"/>
  <c r="AD38" i="6" l="1"/>
  <c r="AD34" i="6"/>
  <c r="AD30" i="6"/>
  <c r="AD26" i="6"/>
  <c r="AD22" i="6"/>
  <c r="AD18" i="6"/>
  <c r="AD14" i="6"/>
  <c r="AD10" i="6"/>
  <c r="AD6" i="6"/>
  <c r="AD28" i="6"/>
  <c r="AD12" i="6"/>
  <c r="AD33" i="6"/>
  <c r="AD25" i="6"/>
  <c r="AD17" i="6"/>
  <c r="AD9" i="6"/>
  <c r="AD40" i="6"/>
  <c r="AD8" i="6"/>
  <c r="AD37" i="6"/>
  <c r="AD29" i="6"/>
  <c r="AD21" i="6"/>
  <c r="AD13" i="6"/>
  <c r="AD24" i="6"/>
  <c r="AD39" i="6"/>
  <c r="AD35" i="6"/>
  <c r="AD31" i="6"/>
  <c r="AD27" i="6"/>
  <c r="AD23" i="6"/>
  <c r="AD19" i="6"/>
  <c r="AD15" i="6"/>
  <c r="AD11" i="6"/>
  <c r="AD7" i="6"/>
  <c r="AD41" i="6" s="1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" i="6"/>
  <c r="W5" i="6"/>
  <c r="W6" i="6"/>
  <c r="W7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W8" i="6"/>
  <c r="C31" i="4"/>
  <c r="D31" i="4"/>
  <c r="E31" i="4"/>
  <c r="K28" i="4"/>
  <c r="K29" i="4"/>
  <c r="K30" i="4"/>
  <c r="H31" i="4"/>
  <c r="I31" i="4"/>
  <c r="J31" i="4"/>
  <c r="P21" i="4"/>
  <c r="P30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W28" i="4" s="1"/>
  <c r="U29" i="4"/>
  <c r="U30" i="4"/>
  <c r="U5" i="4"/>
  <c r="F5" i="4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8" i="3"/>
  <c r="Z17" i="3"/>
  <c r="Z16" i="3"/>
  <c r="Z15" i="3"/>
  <c r="Z14" i="3"/>
  <c r="Z13" i="3"/>
  <c r="Z12" i="3"/>
  <c r="Z11" i="3"/>
  <c r="Z10" i="3"/>
  <c r="Z9" i="3"/>
  <c r="Z8" i="3"/>
  <c r="Z6" i="3"/>
  <c r="Z5" i="3"/>
  <c r="X27" i="2"/>
  <c r="Y27" i="2"/>
  <c r="Y16" i="1"/>
  <c r="Y15" i="1"/>
  <c r="Y14" i="1"/>
  <c r="Y13" i="1"/>
  <c r="Y11" i="1"/>
  <c r="Y10" i="1"/>
  <c r="Y9" i="1"/>
  <c r="Y7" i="1"/>
  <c r="Y6" i="1"/>
  <c r="X12" i="1"/>
  <c r="X8" i="1"/>
  <c r="X5" i="1"/>
  <c r="F31" i="4" l="1"/>
  <c r="G29" i="4"/>
  <c r="G5" i="4"/>
  <c r="G28" i="4"/>
  <c r="G31" i="4"/>
  <c r="U31" i="4"/>
  <c r="V23" i="4" s="1"/>
  <c r="Q41" i="6"/>
  <c r="R41" i="6" s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" i="6"/>
  <c r="P16" i="4"/>
  <c r="P17" i="4"/>
  <c r="P18" i="4"/>
  <c r="P19" i="4"/>
  <c r="P20" i="4"/>
  <c r="P22" i="4"/>
  <c r="P23" i="4"/>
  <c r="P24" i="4"/>
  <c r="P25" i="4"/>
  <c r="P26" i="4"/>
  <c r="P27" i="4"/>
  <c r="P29" i="4"/>
  <c r="P14" i="4"/>
  <c r="P15" i="4"/>
  <c r="R33" i="6" l="1"/>
  <c r="R7" i="6"/>
  <c r="R37" i="6"/>
  <c r="R29" i="6"/>
  <c r="R25" i="6"/>
  <c r="R21" i="6"/>
  <c r="R17" i="6"/>
  <c r="R13" i="6"/>
  <c r="R9" i="6"/>
  <c r="R28" i="6"/>
  <c r="R20" i="6"/>
  <c r="R39" i="6"/>
  <c r="R35" i="6"/>
  <c r="R23" i="6"/>
  <c r="R19" i="6"/>
  <c r="R38" i="6"/>
  <c r="R34" i="6"/>
  <c r="R30" i="6"/>
  <c r="R22" i="6"/>
  <c r="R18" i="6"/>
  <c r="R14" i="6"/>
  <c r="W29" i="4"/>
  <c r="R6" i="6"/>
  <c r="R4" i="6"/>
  <c r="R5" i="6"/>
  <c r="R40" i="6"/>
  <c r="R36" i="6"/>
  <c r="R32" i="6"/>
  <c r="R24" i="6"/>
  <c r="R16" i="6"/>
  <c r="R12" i="6"/>
  <c r="R8" i="6"/>
  <c r="R31" i="6"/>
  <c r="R27" i="6"/>
  <c r="R15" i="6"/>
  <c r="R11" i="6"/>
  <c r="R26" i="6"/>
  <c r="R10" i="6"/>
  <c r="V22" i="4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P10" i="4"/>
  <c r="P11" i="4"/>
  <c r="P12" i="4"/>
  <c r="P13" i="4"/>
  <c r="P6" i="4"/>
  <c r="P7" i="4"/>
  <c r="P8" i="4"/>
  <c r="P5" i="4"/>
  <c r="K5" i="4"/>
  <c r="U101" i="3"/>
  <c r="X101" i="3"/>
  <c r="W101" i="3"/>
  <c r="Q7" i="4" l="1"/>
  <c r="W5" i="4"/>
  <c r="P31" i="4"/>
  <c r="Q11" i="4" s="1"/>
  <c r="Q5" i="4"/>
  <c r="Z101" i="3"/>
  <c r="W12" i="1"/>
  <c r="Y12" i="1" s="1"/>
  <c r="W8" i="1"/>
  <c r="W5" i="1"/>
  <c r="Y5" i="1" s="1"/>
  <c r="Q12" i="4" l="1"/>
  <c r="Q13" i="4"/>
  <c r="Q9" i="4"/>
  <c r="Q8" i="4"/>
  <c r="Q10" i="4"/>
  <c r="Q31" i="4"/>
  <c r="Q28" i="4"/>
  <c r="Q30" i="4"/>
  <c r="Q21" i="4"/>
  <c r="Q18" i="4"/>
  <c r="Q29" i="4"/>
  <c r="Q20" i="4"/>
  <c r="Q15" i="4"/>
  <c r="Q14" i="4"/>
  <c r="Q24" i="4"/>
  <c r="Q16" i="4"/>
  <c r="Q22" i="4"/>
  <c r="Q23" i="4"/>
  <c r="Q26" i="4"/>
  <c r="Q25" i="4"/>
  <c r="Q27" i="4"/>
  <c r="Q19" i="4"/>
  <c r="Q17" i="4"/>
  <c r="Q6" i="4"/>
  <c r="W17" i="1"/>
  <c r="Y8" i="1"/>
  <c r="T13" i="3"/>
  <c r="T10" i="3"/>
  <c r="T12" i="3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U17" i="1"/>
  <c r="L5" i="6"/>
  <c r="M5" i="6" s="1"/>
  <c r="L6" i="6"/>
  <c r="L7" i="6"/>
  <c r="L8" i="6"/>
  <c r="M8" i="6" s="1"/>
  <c r="L9" i="6"/>
  <c r="M9" i="6" s="1"/>
  <c r="L10" i="6"/>
  <c r="L11" i="6"/>
  <c r="L12" i="6"/>
  <c r="L13" i="6"/>
  <c r="M13" i="6" s="1"/>
  <c r="L14" i="6"/>
  <c r="L15" i="6"/>
  <c r="L16" i="6"/>
  <c r="M16" i="6" s="1"/>
  <c r="L17" i="6"/>
  <c r="M17" i="6" s="1"/>
  <c r="L18" i="6"/>
  <c r="L19" i="6"/>
  <c r="L20" i="6"/>
  <c r="L21" i="6"/>
  <c r="M21" i="6" s="1"/>
  <c r="L22" i="6"/>
  <c r="L23" i="6"/>
  <c r="L24" i="6"/>
  <c r="M24" i="6" s="1"/>
  <c r="L25" i="6"/>
  <c r="M25" i="6" s="1"/>
  <c r="L26" i="6"/>
  <c r="L27" i="6"/>
  <c r="L28" i="6"/>
  <c r="L29" i="6"/>
  <c r="M29" i="6" s="1"/>
  <c r="L30" i="6"/>
  <c r="L31" i="6"/>
  <c r="L32" i="6"/>
  <c r="M32" i="6" s="1"/>
  <c r="L33" i="6"/>
  <c r="M33" i="6" s="1"/>
  <c r="L34" i="6"/>
  <c r="L35" i="6"/>
  <c r="L36" i="6"/>
  <c r="L37" i="6"/>
  <c r="M37" i="6" s="1"/>
  <c r="L38" i="6"/>
  <c r="L39" i="6"/>
  <c r="L40" i="6"/>
  <c r="M40" i="6" s="1"/>
  <c r="L41" i="6"/>
  <c r="M20" i="6" s="1"/>
  <c r="L4" i="6"/>
  <c r="V27" i="2"/>
  <c r="W27" i="2"/>
  <c r="I39" i="3"/>
  <c r="N39" i="3"/>
  <c r="T39" i="3"/>
  <c r="M36" i="6" l="1"/>
  <c r="M28" i="6"/>
  <c r="M12" i="6"/>
  <c r="M41" i="6"/>
  <c r="M35" i="6"/>
  <c r="M19" i="6"/>
  <c r="M11" i="6"/>
  <c r="X23" i="6"/>
  <c r="X5" i="6"/>
  <c r="M31" i="6"/>
  <c r="M23" i="6"/>
  <c r="M7" i="6"/>
  <c r="L27" i="4"/>
  <c r="X11" i="6"/>
  <c r="M39" i="6"/>
  <c r="M27" i="6"/>
  <c r="M15" i="6"/>
  <c r="Z27" i="2"/>
  <c r="X32" i="6"/>
  <c r="M4" i="6"/>
  <c r="M38" i="6"/>
  <c r="M34" i="6"/>
  <c r="M30" i="6"/>
  <c r="M26" i="6"/>
  <c r="M22" i="6"/>
  <c r="M18" i="6"/>
  <c r="M14" i="6"/>
  <c r="M10" i="6"/>
  <c r="M6" i="6"/>
  <c r="L18" i="4"/>
  <c r="L10" i="4"/>
  <c r="K31" i="4"/>
  <c r="L19" i="4" s="1"/>
  <c r="V17" i="1"/>
  <c r="G5" i="6"/>
  <c r="G6" i="6"/>
  <c r="X6" i="6" s="1"/>
  <c r="G7" i="6"/>
  <c r="X7" i="6" s="1"/>
  <c r="G8" i="6"/>
  <c r="X8" i="6" s="1"/>
  <c r="G9" i="6"/>
  <c r="X9" i="6" s="1"/>
  <c r="G10" i="6"/>
  <c r="X10" i="6" s="1"/>
  <c r="G11" i="6"/>
  <c r="G12" i="6"/>
  <c r="X12" i="6" s="1"/>
  <c r="G13" i="6"/>
  <c r="X13" i="6" s="1"/>
  <c r="G14" i="6"/>
  <c r="X14" i="6" s="1"/>
  <c r="G15" i="6"/>
  <c r="X15" i="6" s="1"/>
  <c r="G16" i="6"/>
  <c r="X16" i="6" s="1"/>
  <c r="G17" i="6"/>
  <c r="X17" i="6" s="1"/>
  <c r="G18" i="6"/>
  <c r="X18" i="6" s="1"/>
  <c r="G19" i="6"/>
  <c r="X19" i="6" s="1"/>
  <c r="G20" i="6"/>
  <c r="X20" i="6" s="1"/>
  <c r="G21" i="6"/>
  <c r="X21" i="6" s="1"/>
  <c r="G22" i="6"/>
  <c r="X22" i="6" s="1"/>
  <c r="G23" i="6"/>
  <c r="G24" i="6"/>
  <c r="X24" i="6" s="1"/>
  <c r="G25" i="6"/>
  <c r="X25" i="6" s="1"/>
  <c r="G26" i="6"/>
  <c r="X26" i="6" s="1"/>
  <c r="G27" i="6"/>
  <c r="X27" i="6" s="1"/>
  <c r="G28" i="6"/>
  <c r="X28" i="6" s="1"/>
  <c r="G29" i="6"/>
  <c r="X29" i="6" s="1"/>
  <c r="G30" i="6"/>
  <c r="X30" i="6" s="1"/>
  <c r="G31" i="6"/>
  <c r="X31" i="6" s="1"/>
  <c r="G32" i="6"/>
  <c r="G33" i="6"/>
  <c r="X33" i="6" s="1"/>
  <c r="G34" i="6"/>
  <c r="X34" i="6" s="1"/>
  <c r="G35" i="6"/>
  <c r="X35" i="6" s="1"/>
  <c r="G36" i="6"/>
  <c r="X36" i="6" s="1"/>
  <c r="G37" i="6"/>
  <c r="X37" i="6" s="1"/>
  <c r="G38" i="6"/>
  <c r="X38" i="6" s="1"/>
  <c r="G39" i="6"/>
  <c r="X39" i="6" s="1"/>
  <c r="G40" i="6"/>
  <c r="X40" i="6" s="1"/>
  <c r="G4" i="6"/>
  <c r="X4" i="6" s="1"/>
  <c r="F41" i="6"/>
  <c r="E41" i="6"/>
  <c r="D41" i="6"/>
  <c r="Y17" i="1" l="1"/>
  <c r="AC17" i="1"/>
  <c r="L26" i="4"/>
  <c r="L11" i="4"/>
  <c r="L17" i="4"/>
  <c r="L21" i="4"/>
  <c r="L31" i="4"/>
  <c r="L28" i="4"/>
  <c r="L5" i="4"/>
  <c r="W31" i="4"/>
  <c r="L29" i="4"/>
  <c r="L16" i="4"/>
  <c r="L6" i="4"/>
  <c r="L14" i="4"/>
  <c r="L22" i="4"/>
  <c r="L13" i="4"/>
  <c r="L7" i="4"/>
  <c r="L15" i="4"/>
  <c r="L23" i="4"/>
  <c r="L9" i="4"/>
  <c r="L25" i="4"/>
  <c r="L12" i="4"/>
  <c r="L30" i="4"/>
  <c r="L8" i="4"/>
  <c r="L24" i="4"/>
  <c r="L20" i="4"/>
  <c r="G41" i="6"/>
  <c r="H14" i="6" s="1"/>
  <c r="H22" i="6"/>
  <c r="H25" i="6"/>
  <c r="H21" i="6"/>
  <c r="H27" i="6"/>
  <c r="H41" i="6"/>
  <c r="H19" i="6"/>
  <c r="H40" i="6"/>
  <c r="H24" i="6"/>
  <c r="H20" i="6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H8" i="6" l="1"/>
  <c r="H28" i="6"/>
  <c r="H23" i="6"/>
  <c r="H7" i="6"/>
  <c r="H37" i="6"/>
  <c r="H12" i="6"/>
  <c r="H36" i="6"/>
  <c r="H11" i="6"/>
  <c r="H5" i="6"/>
  <c r="G7" i="4"/>
  <c r="W7" i="4"/>
  <c r="X7" i="4" s="1"/>
  <c r="G11" i="4"/>
  <c r="W11" i="4"/>
  <c r="X11" i="4" s="1"/>
  <c r="G15" i="4"/>
  <c r="W15" i="4"/>
  <c r="X15" i="4" s="1"/>
  <c r="G19" i="4"/>
  <c r="W19" i="4"/>
  <c r="X19" i="4" s="1"/>
  <c r="G23" i="4"/>
  <c r="W23" i="4"/>
  <c r="X23" i="4" s="1"/>
  <c r="G27" i="4"/>
  <c r="W27" i="4"/>
  <c r="X27" i="4" s="1"/>
  <c r="G8" i="4"/>
  <c r="W8" i="4"/>
  <c r="X8" i="4" s="1"/>
  <c r="G12" i="4"/>
  <c r="W12" i="4"/>
  <c r="X12" i="4" s="1"/>
  <c r="G16" i="4"/>
  <c r="W16" i="4"/>
  <c r="X16" i="4" s="1"/>
  <c r="G20" i="4"/>
  <c r="W20" i="4"/>
  <c r="X20" i="4" s="1"/>
  <c r="G24" i="4"/>
  <c r="W24" i="4"/>
  <c r="X24" i="4" s="1"/>
  <c r="X31" i="4"/>
  <c r="X28" i="4"/>
  <c r="X29" i="4"/>
  <c r="X5" i="4"/>
  <c r="G9" i="4"/>
  <c r="W9" i="4"/>
  <c r="X9" i="4" s="1"/>
  <c r="G13" i="4"/>
  <c r="W13" i="4"/>
  <c r="X13" i="4" s="1"/>
  <c r="G17" i="4"/>
  <c r="W17" i="4"/>
  <c r="X17" i="4" s="1"/>
  <c r="G21" i="4"/>
  <c r="W21" i="4"/>
  <c r="X21" i="4" s="1"/>
  <c r="G25" i="4"/>
  <c r="W25" i="4"/>
  <c r="X25" i="4" s="1"/>
  <c r="H34" i="6"/>
  <c r="X41" i="6"/>
  <c r="G6" i="4"/>
  <c r="W6" i="4"/>
  <c r="X6" i="4" s="1"/>
  <c r="G10" i="4"/>
  <c r="W10" i="4"/>
  <c r="X10" i="4" s="1"/>
  <c r="G14" i="4"/>
  <c r="W14" i="4"/>
  <c r="X14" i="4" s="1"/>
  <c r="G18" i="4"/>
  <c r="W18" i="4"/>
  <c r="X18" i="4" s="1"/>
  <c r="G22" i="4"/>
  <c r="W22" i="4"/>
  <c r="X22" i="4" s="1"/>
  <c r="G26" i="4"/>
  <c r="W26" i="4"/>
  <c r="X26" i="4" s="1"/>
  <c r="H16" i="6"/>
  <c r="H32" i="6"/>
  <c r="H31" i="6"/>
  <c r="H39" i="6"/>
  <c r="H17" i="6"/>
  <c r="H4" i="6"/>
  <c r="F30" i="4"/>
  <c r="H6" i="6"/>
  <c r="H26" i="6"/>
  <c r="H35" i="6"/>
  <c r="H9" i="6"/>
  <c r="H33" i="6"/>
  <c r="H10" i="6"/>
  <c r="H30" i="6"/>
  <c r="H15" i="6"/>
  <c r="H13" i="6"/>
  <c r="H29" i="6"/>
  <c r="H38" i="6"/>
  <c r="H18" i="6"/>
  <c r="T61" i="3"/>
  <c r="T62" i="3"/>
  <c r="T64" i="3"/>
  <c r="T65" i="3"/>
  <c r="T66" i="3"/>
  <c r="T67" i="3"/>
  <c r="T68" i="3"/>
  <c r="T69" i="3"/>
  <c r="T70" i="3"/>
  <c r="T71" i="3"/>
  <c r="T72" i="3"/>
  <c r="T73" i="3"/>
  <c r="T74" i="3"/>
  <c r="T76" i="3"/>
  <c r="T77" i="3"/>
  <c r="T79" i="3"/>
  <c r="T80" i="3"/>
  <c r="T81" i="3"/>
  <c r="T82" i="3"/>
  <c r="T83" i="3"/>
  <c r="T84" i="3"/>
  <c r="T85" i="3"/>
  <c r="T86" i="3"/>
  <c r="T88" i="3"/>
  <c r="T90" i="3"/>
  <c r="T89" i="3"/>
  <c r="T91" i="3"/>
  <c r="T92" i="3"/>
  <c r="T93" i="3"/>
  <c r="T94" i="3"/>
  <c r="T96" i="3"/>
  <c r="T95" i="3"/>
  <c r="T98" i="3"/>
  <c r="T100" i="3"/>
  <c r="T101" i="3"/>
  <c r="N61" i="3"/>
  <c r="N62" i="3"/>
  <c r="N64" i="3"/>
  <c r="N65" i="3"/>
  <c r="N66" i="3"/>
  <c r="N67" i="3"/>
  <c r="N68" i="3"/>
  <c r="N69" i="3"/>
  <c r="N70" i="3"/>
  <c r="N71" i="3"/>
  <c r="N72" i="3"/>
  <c r="N73" i="3"/>
  <c r="N74" i="3"/>
  <c r="N76" i="3"/>
  <c r="N77" i="3"/>
  <c r="N79" i="3"/>
  <c r="N80" i="3"/>
  <c r="N81" i="3"/>
  <c r="N82" i="3"/>
  <c r="N83" i="3"/>
  <c r="N84" i="3"/>
  <c r="N85" i="3"/>
  <c r="N86" i="3"/>
  <c r="N88" i="3"/>
  <c r="N90" i="3"/>
  <c r="N89" i="3"/>
  <c r="N91" i="3"/>
  <c r="N92" i="3"/>
  <c r="N93" i="3"/>
  <c r="N94" i="3"/>
  <c r="N96" i="3"/>
  <c r="N95" i="3"/>
  <c r="N98" i="3"/>
  <c r="N100" i="3"/>
  <c r="N101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6" i="3"/>
  <c r="I77" i="3"/>
  <c r="I79" i="3"/>
  <c r="I80" i="3"/>
  <c r="I81" i="3"/>
  <c r="I82" i="3"/>
  <c r="I83" i="3"/>
  <c r="I84" i="3"/>
  <c r="I85" i="3"/>
  <c r="I86" i="3"/>
  <c r="I88" i="3"/>
  <c r="I90" i="3"/>
  <c r="I89" i="3"/>
  <c r="I91" i="3"/>
  <c r="I92" i="3"/>
  <c r="I93" i="3"/>
  <c r="I94" i="3"/>
  <c r="I96" i="3"/>
  <c r="I95" i="3"/>
  <c r="I98" i="3"/>
  <c r="I100" i="3"/>
  <c r="I101" i="3"/>
  <c r="T36" i="3"/>
  <c r="T37" i="3"/>
  <c r="T40" i="3"/>
  <c r="T38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7" i="3"/>
  <c r="T58" i="3"/>
  <c r="T59" i="3"/>
  <c r="T60" i="3"/>
  <c r="N36" i="3"/>
  <c r="N37" i="3"/>
  <c r="N40" i="3"/>
  <c r="N38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8" i="3"/>
  <c r="N59" i="3"/>
  <c r="N60" i="3"/>
  <c r="I36" i="3"/>
  <c r="I37" i="3"/>
  <c r="I40" i="3"/>
  <c r="I38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T6" i="3"/>
  <c r="T8" i="3"/>
  <c r="T9" i="3"/>
  <c r="T11" i="3"/>
  <c r="T14" i="3"/>
  <c r="T15" i="3"/>
  <c r="T16" i="3"/>
  <c r="T17" i="3"/>
  <c r="T18" i="3"/>
  <c r="T19" i="3"/>
  <c r="T20" i="3"/>
  <c r="T22" i="3"/>
  <c r="T21" i="3"/>
  <c r="T23" i="3"/>
  <c r="T24" i="3"/>
  <c r="T27" i="3"/>
  <c r="T28" i="3"/>
  <c r="T29" i="3"/>
  <c r="T31" i="3"/>
  <c r="T32" i="3"/>
  <c r="T33" i="3"/>
  <c r="T34" i="3"/>
  <c r="T5" i="3"/>
  <c r="N6" i="3"/>
  <c r="N8" i="3"/>
  <c r="N9" i="3"/>
  <c r="N11" i="3"/>
  <c r="N13" i="3"/>
  <c r="N14" i="3"/>
  <c r="N15" i="3"/>
  <c r="N16" i="3"/>
  <c r="N17" i="3"/>
  <c r="N18" i="3"/>
  <c r="N19" i="3"/>
  <c r="N20" i="3"/>
  <c r="N22" i="3"/>
  <c r="N21" i="3"/>
  <c r="N23" i="3"/>
  <c r="N24" i="3"/>
  <c r="N27" i="3"/>
  <c r="N28" i="3"/>
  <c r="N29" i="3"/>
  <c r="N31" i="3"/>
  <c r="N32" i="3"/>
  <c r="N33" i="3"/>
  <c r="N34" i="3"/>
  <c r="N5" i="3"/>
  <c r="I6" i="3"/>
  <c r="I8" i="3"/>
  <c r="I9" i="3"/>
  <c r="I11" i="3"/>
  <c r="I13" i="3"/>
  <c r="I14" i="3"/>
  <c r="I15" i="3"/>
  <c r="I16" i="3"/>
  <c r="I17" i="3"/>
  <c r="I18" i="3"/>
  <c r="I19" i="3"/>
  <c r="I20" i="3"/>
  <c r="I22" i="3"/>
  <c r="I21" i="3"/>
  <c r="I23" i="3"/>
  <c r="I24" i="3"/>
  <c r="I27" i="3"/>
  <c r="I28" i="3"/>
  <c r="I29" i="3"/>
  <c r="I31" i="3"/>
  <c r="I32" i="3"/>
  <c r="I33" i="3"/>
  <c r="I34" i="3"/>
  <c r="I5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  <c r="Y41" i="6" l="1"/>
  <c r="Y40" i="6"/>
  <c r="Y8" i="6"/>
  <c r="Y19" i="6"/>
  <c r="Y30" i="6"/>
  <c r="Y14" i="6"/>
  <c r="Y29" i="6"/>
  <c r="Y13" i="6"/>
  <c r="Y5" i="6"/>
  <c r="Y32" i="6"/>
  <c r="Y37" i="6"/>
  <c r="Y36" i="6"/>
  <c r="Y39" i="6"/>
  <c r="Y7" i="6"/>
  <c r="Y26" i="6"/>
  <c r="Y10" i="6"/>
  <c r="Y25" i="6"/>
  <c r="Y12" i="6"/>
  <c r="Y4" i="6"/>
  <c r="Y35" i="6"/>
  <c r="Y24" i="6"/>
  <c r="Y31" i="6"/>
  <c r="Y38" i="6"/>
  <c r="Y22" i="6"/>
  <c r="Y6" i="6"/>
  <c r="Y21" i="6"/>
  <c r="Y28" i="6"/>
  <c r="Y15" i="6"/>
  <c r="Y23" i="6"/>
  <c r="Y16" i="6"/>
  <c r="Y20" i="6"/>
  <c r="Y27" i="6"/>
  <c r="Y34" i="6"/>
  <c r="Y18" i="6"/>
  <c r="Y33" i="6"/>
  <c r="Y17" i="6"/>
  <c r="Y9" i="6"/>
  <c r="Y11" i="6"/>
  <c r="G30" i="4"/>
  <c r="W30" i="4"/>
  <c r="X30" i="4" s="1"/>
</calcChain>
</file>

<file path=xl/sharedStrings.xml><?xml version="1.0" encoding="utf-8"?>
<sst xmlns="http://schemas.openxmlformats.org/spreadsheetml/2006/main" count="833" uniqueCount="493">
  <si>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</si>
  <si>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</si>
  <si>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</si>
  <si>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</si>
  <si>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</si>
  <si>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</si>
  <si>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</si>
  <si>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</si>
  <si>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</si>
  <si>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</si>
  <si>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</si>
  <si>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</si>
  <si>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</si>
  <si>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</si>
  <si>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</si>
  <si>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</si>
  <si>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</si>
  <si>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</si>
  <si>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</si>
  <si>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</si>
  <si>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</si>
  <si>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</si>
  <si>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</si>
  <si>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</si>
  <si>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</si>
  <si>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</si>
  <si>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</si>
  <si>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</si>
  <si>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</si>
  <si>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</si>
  <si>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</si>
  <si>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</si>
  <si>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</si>
  <si>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</si>
  <si>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</si>
  <si>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</si>
  <si>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</si>
  <si>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</si>
  <si>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</si>
  <si>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</si>
  <si>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</si>
  <si>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</si>
  <si>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</si>
  <si>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TABLE 3: Capital Importation by Country of Origin ($ million)</t>
  </si>
  <si>
    <t>AFGHANISTAN</t>
  </si>
  <si>
    <t>ARMENIA</t>
  </si>
  <si>
    <t>AUSTRALIA</t>
  </si>
  <si>
    <t>AUSTRIA</t>
  </si>
  <si>
    <t>BAHRAIN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</si>
  <si>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</si>
  <si>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</si>
  <si>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</si>
  <si>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</si>
  <si>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</si>
  <si>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</si>
  <si>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</si>
  <si>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</si>
  <si>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CAMEROON</t>
  </si>
  <si>
    <t>CANADA</t>
  </si>
  <si>
    <t>CAYMAN ISLANDS</t>
  </si>
  <si>
    <t>CHINA</t>
  </si>
  <si>
    <t>CYPRUS</t>
  </si>
  <si>
    <t>CZECH REPUBLIC</t>
  </si>
  <si>
    <t>DENMARK</t>
  </si>
  <si>
    <t>EGYPT</t>
  </si>
  <si>
    <t>FINLAND</t>
  </si>
  <si>
    <t>FRANCE</t>
  </si>
  <si>
    <t>GAMBIA</t>
  </si>
  <si>
    <t>Full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</si>
  <si>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</si>
  <si>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</si>
  <si>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</si>
  <si>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</si>
  <si>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</si>
  <si>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</si>
  <si>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</si>
  <si>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</si>
  <si>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</si>
  <si>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</si>
  <si>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</si>
  <si>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</si>
  <si>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</si>
  <si>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</si>
  <si>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</si>
  <si>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</si>
  <si>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</si>
  <si>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</si>
  <si>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</si>
  <si>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</si>
  <si>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</si>
  <si>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</si>
  <si>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</si>
  <si>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</si>
  <si>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</si>
  <si>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</si>
  <si>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</si>
  <si>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NAMIBIA</t>
  </si>
  <si>
    <t>NETHERLANDS</t>
  </si>
  <si>
    <t>NETH.ANTILLES</t>
  </si>
  <si>
    <t>NEW ZEALAND</t>
  </si>
  <si>
    <t>NIGER</t>
  </si>
  <si>
    <t>NORWAY</t>
  </si>
  <si>
    <t>PANAMA</t>
  </si>
  <si>
    <t>PITCAIRN</t>
  </si>
  <si>
    <t>POLAND</t>
  </si>
  <si>
    <t>PORTUGAL</t>
  </si>
  <si>
    <t>QATAR</t>
  </si>
  <si>
    <t>REP. OF SA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</si>
  <si>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</si>
  <si>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</si>
  <si>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</si>
  <si>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</si>
  <si>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</si>
  <si>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</si>
  <si>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</si>
  <si>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</si>
  <si>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TOGO</t>
  </si>
  <si>
    <t>TUNISIA</t>
  </si>
  <si>
    <t>TURKEY</t>
  </si>
  <si>
    <t>UGANDA</t>
  </si>
  <si>
    <t>UKRAINE</t>
  </si>
  <si>
    <t>UAE</t>
  </si>
  <si>
    <t>UK</t>
  </si>
  <si>
    <t>U. REP TANZANIA</t>
  </si>
  <si>
    <t>UNITED STATES</t>
  </si>
  <si>
    <t>VIETNAM</t>
  </si>
  <si>
    <t>ZAMBIA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</si>
  <si>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</si>
  <si>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</si>
  <si>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</si>
  <si>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</si>
  <si>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</si>
  <si>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</si>
  <si>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</si>
  <si>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</si>
  <si>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</si>
  <si>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</si>
  <si>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</si>
  <si>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</si>
  <si>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</si>
  <si>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</si>
  <si>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</si>
  <si>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</si>
  <si>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</si>
  <si>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</si>
  <si>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</si>
  <si>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</si>
  <si>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</si>
  <si>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</si>
  <si>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</si>
  <si>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</si>
  <si>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</si>
  <si>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</si>
  <si>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</si>
  <si>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</si>
  <si>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</si>
  <si>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</si>
  <si>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</si>
  <si>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S/N0</t>
  </si>
  <si>
    <t>ABIA</t>
  </si>
  <si>
    <t>ABUJA (F C T)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</si>
  <si>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</si>
  <si>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</si>
  <si>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</si>
  <si>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</si>
  <si>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</si>
  <si>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</si>
  <si>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</si>
  <si>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</si>
  <si>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</si>
  <si>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</si>
  <si>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</si>
  <si>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</si>
  <si>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</si>
  <si>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</si>
  <si>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</si>
  <si>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</si>
  <si>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</si>
  <si>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</si>
  <si>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</si>
  <si>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</si>
  <si>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</si>
  <si>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</si>
  <si>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</si>
  <si>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</si>
  <si>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</si>
  <si>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</si>
  <si>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</si>
  <si>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</si>
  <si>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</si>
  <si>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</si>
  <si>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</si>
  <si>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</si>
  <si>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</si>
  <si>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</si>
  <si>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April</t>
  </si>
  <si>
    <t>May</t>
  </si>
  <si>
    <t>June</t>
  </si>
  <si>
    <t>ANGUILLA</t>
  </si>
  <si>
    <t>BAHAMAS</t>
  </si>
  <si>
    <t>BARBADOS</t>
  </si>
  <si>
    <t>COTE D'IVORIE</t>
  </si>
  <si>
    <t>GABON</t>
  </si>
  <si>
    <t>LIECHTENSTEIN</t>
  </si>
  <si>
    <t>MONACO</t>
  </si>
  <si>
    <t>PUERTO RICO</t>
  </si>
  <si>
    <t>THAILAND</t>
  </si>
  <si>
    <t>TABLE 2: Capital Importation by Sector/Nature of Business ($ million)</t>
  </si>
  <si>
    <t xml:space="preserve">Share of Q1 </t>
  </si>
  <si>
    <t>2017 Total %</t>
  </si>
  <si>
    <t>Share of Q2</t>
  </si>
  <si>
    <t>Capital Importation by Destination (US$)  ( Q1, Q2 2017)</t>
  </si>
  <si>
    <t>DESTINATION OF INVESTMENT</t>
  </si>
  <si>
    <t>Share of Q1 2017 Total</t>
  </si>
  <si>
    <r>
      <rPr>
        <sz val="6"/>
        <rFont val="Bookman Old Style"/>
        <family val="1"/>
      </rPr>
      <t>Afghanistan</t>
    </r>
  </si>
  <si>
    <r>
      <rPr>
        <sz val="6"/>
        <rFont val="Bookman Old Style"/>
        <family val="1"/>
      </rPr>
      <t>Armenia</t>
    </r>
  </si>
  <si>
    <r>
      <rPr>
        <sz val="6"/>
        <rFont val="Bookman Old Style"/>
        <family val="1"/>
      </rPr>
      <t>Anguilla</t>
    </r>
  </si>
  <si>
    <r>
      <rPr>
        <sz val="6"/>
        <rFont val="Bookman Old Style"/>
        <family val="1"/>
      </rPr>
      <t>Australia</t>
    </r>
  </si>
  <si>
    <r>
      <rPr>
        <sz val="6"/>
        <rFont val="Bookman Old Style"/>
        <family val="1"/>
      </rPr>
      <t>Austria</t>
    </r>
  </si>
  <si>
    <r>
      <rPr>
        <sz val="6"/>
        <rFont val="Bookman Old Style"/>
        <family val="1"/>
      </rPr>
      <t>Bahamas</t>
    </r>
  </si>
  <si>
    <r>
      <rPr>
        <sz val="6"/>
        <rFont val="Bookman Old Style"/>
        <family val="1"/>
      </rPr>
      <t>Bahrain</t>
    </r>
  </si>
  <si>
    <r>
      <rPr>
        <sz val="6"/>
        <rFont val="Bookman Old Style"/>
        <family val="1"/>
      </rPr>
      <t>Barbados</t>
    </r>
  </si>
  <si>
    <r>
      <rPr>
        <sz val="6"/>
        <rFont val="Bookman Old Style"/>
        <family val="1"/>
      </rPr>
      <t>Belgium</t>
    </r>
  </si>
  <si>
    <r>
      <rPr>
        <sz val="6"/>
        <rFont val="Bookman Old Style"/>
        <family val="1"/>
      </rPr>
      <t>Benin</t>
    </r>
  </si>
  <si>
    <r>
      <rPr>
        <sz val="6"/>
        <rFont val="Bookman Old Style"/>
        <family val="1"/>
      </rPr>
      <t>Bermuda</t>
    </r>
  </si>
  <si>
    <r>
      <rPr>
        <sz val="6"/>
        <rFont val="Bookman Old Style"/>
        <family val="1"/>
      </rPr>
      <t>Botswana</t>
    </r>
  </si>
  <si>
    <r>
      <rPr>
        <sz val="6"/>
        <rFont val="Bookman Old Style"/>
        <family val="1"/>
      </rPr>
      <t>Brazil</t>
    </r>
  </si>
  <si>
    <r>
      <rPr>
        <sz val="6"/>
        <rFont val="Bookman Old Style"/>
        <family val="1"/>
      </rPr>
      <t>British Virgin Islands</t>
    </r>
  </si>
  <si>
    <r>
      <rPr>
        <sz val="6"/>
        <rFont val="Bookman Old Style"/>
        <family val="1"/>
      </rPr>
      <t>Brunei Darussalam</t>
    </r>
  </si>
  <si>
    <r>
      <rPr>
        <sz val="6"/>
        <rFont val="Bookman Old Style"/>
        <family val="1"/>
      </rPr>
      <t>Bulgaria</t>
    </r>
  </si>
  <si>
    <r>
      <rPr>
        <sz val="6"/>
        <rFont val="Bookman Old Style"/>
        <family val="1"/>
      </rPr>
      <t>Canada</t>
    </r>
  </si>
  <si>
    <r>
      <rPr>
        <sz val="6"/>
        <rFont val="Bookman Old Style"/>
        <family val="1"/>
      </rPr>
      <t>Cameroon</t>
    </r>
  </si>
  <si>
    <r>
      <rPr>
        <sz val="6"/>
        <rFont val="Bookman Old Style"/>
        <family val="1"/>
      </rPr>
      <t>Cayman Islands</t>
    </r>
  </si>
  <si>
    <r>
      <rPr>
        <sz val="6"/>
        <rFont val="Bookman Old Style"/>
        <family val="1"/>
      </rPr>
      <t>China</t>
    </r>
  </si>
  <si>
    <r>
      <rPr>
        <sz val="6"/>
        <rFont val="Bookman Old Style"/>
        <family val="1"/>
      </rPr>
      <t>Cote d'Ivoire</t>
    </r>
  </si>
  <si>
    <r>
      <rPr>
        <sz val="6"/>
        <rFont val="Bookman Old Style"/>
        <family val="1"/>
      </rPr>
      <t>Cyprus</t>
    </r>
  </si>
  <si>
    <r>
      <rPr>
        <sz val="6"/>
        <rFont val="Bookman Old Style"/>
        <family val="1"/>
      </rPr>
      <t>Czech Republic</t>
    </r>
  </si>
  <si>
    <r>
      <rPr>
        <sz val="6"/>
        <rFont val="Bookman Old Style"/>
        <family val="1"/>
      </rPr>
      <t>Denmark</t>
    </r>
  </si>
  <si>
    <r>
      <rPr>
        <sz val="6"/>
        <rFont val="Bookman Old Style"/>
        <family val="1"/>
      </rPr>
      <t>Egypt</t>
    </r>
  </si>
  <si>
    <r>
      <rPr>
        <sz val="6"/>
        <rFont val="Bookman Old Style"/>
        <family val="1"/>
      </rPr>
      <t>Finland</t>
    </r>
  </si>
  <si>
    <r>
      <rPr>
        <sz val="6"/>
        <rFont val="Bookman Old Style"/>
        <family val="1"/>
      </rPr>
      <t>France</t>
    </r>
  </si>
  <si>
    <r>
      <rPr>
        <sz val="6"/>
        <rFont val="Bookman Old Style"/>
        <family val="1"/>
      </rPr>
      <t>Gambia</t>
    </r>
  </si>
  <si>
    <r>
      <rPr>
        <sz val="6"/>
        <rFont val="Bookman Old Style"/>
        <family val="1"/>
      </rPr>
      <t>Gabon</t>
    </r>
  </si>
  <si>
    <r>
      <rPr>
        <sz val="6"/>
        <rFont val="Bookman Old Style"/>
        <family val="1"/>
      </rPr>
      <t>Germany</t>
    </r>
  </si>
  <si>
    <r>
      <rPr>
        <sz val="6"/>
        <rFont val="Bookman Old Style"/>
        <family val="1"/>
      </rPr>
      <t>Gibraltar</t>
    </r>
  </si>
  <si>
    <r>
      <rPr>
        <sz val="6"/>
        <rFont val="Bookman Old Style"/>
        <family val="1"/>
      </rPr>
      <t>Guinea</t>
    </r>
  </si>
  <si>
    <r>
      <rPr>
        <sz val="6"/>
        <rFont val="Bookman Old Style"/>
        <family val="1"/>
      </rPr>
      <t>Ghana</t>
    </r>
  </si>
  <si>
    <r>
      <rPr>
        <sz val="6"/>
        <rFont val="Bookman Old Style"/>
        <family val="1"/>
      </rPr>
      <t>Greece</t>
    </r>
  </si>
  <si>
    <r>
      <rPr>
        <sz val="6"/>
        <rFont val="Bookman Old Style"/>
        <family val="1"/>
      </rPr>
      <t>Hong Kong</t>
    </r>
  </si>
  <si>
    <r>
      <rPr>
        <sz val="6"/>
        <rFont val="Bookman Old Style"/>
        <family val="1"/>
      </rPr>
      <t>Hungary</t>
    </r>
  </si>
  <si>
    <r>
      <rPr>
        <sz val="6"/>
        <rFont val="Bookman Old Style"/>
        <family val="1"/>
      </rPr>
      <t>India</t>
    </r>
  </si>
  <si>
    <r>
      <rPr>
        <sz val="6"/>
        <rFont val="Bookman Old Style"/>
        <family val="1"/>
      </rPr>
      <t>Isle of Man</t>
    </r>
  </si>
  <si>
    <r>
      <rPr>
        <sz val="6"/>
        <rFont val="Bookman Old Style"/>
        <family val="1"/>
      </rPr>
      <t>Israel</t>
    </r>
  </si>
  <si>
    <r>
      <rPr>
        <sz val="6"/>
        <rFont val="Bookman Old Style"/>
        <family val="1"/>
      </rPr>
      <t>Italy</t>
    </r>
  </si>
  <si>
    <r>
      <rPr>
        <sz val="6"/>
        <rFont val="Bookman Old Style"/>
        <family val="1"/>
      </rPr>
      <t>Japan</t>
    </r>
  </si>
  <si>
    <r>
      <rPr>
        <sz val="6"/>
        <rFont val="Bookman Old Style"/>
        <family val="1"/>
      </rPr>
      <t>Kenya</t>
    </r>
  </si>
  <si>
    <r>
      <rPr>
        <sz val="6"/>
        <rFont val="Bookman Old Style"/>
        <family val="1"/>
      </rPr>
      <t>Kiribati</t>
    </r>
  </si>
  <si>
    <r>
      <rPr>
        <sz val="6"/>
        <rFont val="Bookman Old Style"/>
        <family val="1"/>
      </rPr>
      <t>Korea, Republic of</t>
    </r>
  </si>
  <si>
    <r>
      <rPr>
        <sz val="6"/>
        <color rgb="FFFF0000"/>
        <rFont val="Bookman Old Style"/>
        <family val="1"/>
      </rPr>
      <t>Ireland</t>
    </r>
  </si>
  <si>
    <r>
      <rPr>
        <sz val="6"/>
        <rFont val="Bookman Old Style"/>
        <family val="1"/>
      </rPr>
      <t>Latvia</t>
    </r>
  </si>
  <si>
    <r>
      <rPr>
        <sz val="6"/>
        <rFont val="Bookman Old Style"/>
        <family val="1"/>
      </rPr>
      <t>Lebanon</t>
    </r>
  </si>
  <si>
    <r>
      <rPr>
        <sz val="6"/>
        <rFont val="Bookman Old Style"/>
        <family val="1"/>
      </rPr>
      <t>Liberia</t>
    </r>
  </si>
  <si>
    <r>
      <rPr>
        <sz val="6"/>
        <rFont val="Bookman Old Style"/>
        <family val="1"/>
      </rPr>
      <t>Liechtenstein</t>
    </r>
  </si>
  <si>
    <r>
      <rPr>
        <sz val="6"/>
        <rFont val="Bookman Old Style"/>
        <family val="1"/>
      </rPr>
      <t>Luxembourg</t>
    </r>
  </si>
  <si>
    <r>
      <rPr>
        <sz val="6"/>
        <rFont val="Bookman Old Style"/>
        <family val="1"/>
      </rPr>
      <t>Malaysia</t>
    </r>
  </si>
  <si>
    <r>
      <rPr>
        <sz val="6"/>
        <rFont val="Bookman Old Style"/>
        <family val="1"/>
      </rPr>
      <t>Malta</t>
    </r>
  </si>
  <si>
    <r>
      <rPr>
        <sz val="6"/>
        <rFont val="Bookman Old Style"/>
        <family val="1"/>
      </rPr>
      <t>Marshall Islands</t>
    </r>
  </si>
  <si>
    <r>
      <rPr>
        <sz val="6"/>
        <rFont val="Bookman Old Style"/>
        <family val="1"/>
      </rPr>
      <t>Mauritania</t>
    </r>
  </si>
  <si>
    <r>
      <rPr>
        <sz val="6"/>
        <rFont val="Bookman Old Style"/>
        <family val="1"/>
      </rPr>
      <t>Mauritius</t>
    </r>
  </si>
  <si>
    <r>
      <rPr>
        <sz val="6"/>
        <rFont val="Bookman Old Style"/>
        <family val="1"/>
      </rPr>
      <t>Monaco</t>
    </r>
  </si>
  <si>
    <r>
      <rPr>
        <sz val="6"/>
        <rFont val="Bookman Old Style"/>
        <family val="1"/>
      </rPr>
      <t>Morocco</t>
    </r>
  </si>
  <si>
    <r>
      <rPr>
        <sz val="6"/>
        <rFont val="Bookman Old Style"/>
        <family val="1"/>
      </rPr>
      <t>Netherlands</t>
    </r>
  </si>
  <si>
    <r>
      <rPr>
        <sz val="6"/>
        <rFont val="Bookman Old Style"/>
        <family val="1"/>
      </rPr>
      <t>Netherlands Antilles</t>
    </r>
  </si>
  <si>
    <r>
      <rPr>
        <sz val="6"/>
        <rFont val="Bookman Old Style"/>
        <family val="1"/>
      </rPr>
      <t>New Zealand</t>
    </r>
  </si>
  <si>
    <r>
      <rPr>
        <sz val="6"/>
        <rFont val="Bookman Old Style"/>
        <family val="1"/>
      </rPr>
      <t>Niger</t>
    </r>
  </si>
  <si>
    <r>
      <rPr>
        <sz val="6"/>
        <rFont val="Bookman Old Style"/>
        <family val="1"/>
      </rPr>
      <t>Norway</t>
    </r>
  </si>
  <si>
    <r>
      <rPr>
        <sz val="6"/>
        <rFont val="Bookman Old Style"/>
        <family val="1"/>
      </rPr>
      <t>Panama</t>
    </r>
  </si>
  <si>
    <r>
      <rPr>
        <sz val="6"/>
        <rFont val="Bookman Old Style"/>
        <family val="1"/>
      </rPr>
      <t>Pitcairn</t>
    </r>
  </si>
  <si>
    <r>
      <rPr>
        <sz val="6"/>
        <rFont val="Bookman Old Style"/>
        <family val="1"/>
      </rPr>
      <t>Poland</t>
    </r>
  </si>
  <si>
    <r>
      <rPr>
        <sz val="6"/>
        <rFont val="Bookman Old Style"/>
        <family val="1"/>
      </rPr>
      <t>Portugal</t>
    </r>
  </si>
  <si>
    <r>
      <rPr>
        <sz val="6"/>
        <rFont val="Bookman Old Style"/>
        <family val="1"/>
      </rPr>
      <t>Puerto Rico</t>
    </r>
  </si>
  <si>
    <r>
      <rPr>
        <sz val="6"/>
        <rFont val="Bookman Old Style"/>
        <family val="1"/>
      </rPr>
      <t>Qatar</t>
    </r>
  </si>
  <si>
    <r>
      <rPr>
        <sz val="6"/>
        <rFont val="Bookman Old Style"/>
        <family val="1"/>
      </rPr>
      <t>Republic of South Africa</t>
    </r>
  </si>
  <si>
    <r>
      <rPr>
        <sz val="6"/>
        <rFont val="Bookman Old Style"/>
        <family val="1"/>
      </rPr>
      <t>Rwanda</t>
    </r>
  </si>
  <si>
    <r>
      <rPr>
        <sz val="6"/>
        <rFont val="Bookman Old Style"/>
        <family val="1"/>
      </rPr>
      <t>Saudi Arabia</t>
    </r>
  </si>
  <si>
    <r>
      <rPr>
        <sz val="6"/>
        <rFont val="Bookman Old Style"/>
        <family val="1"/>
      </rPr>
      <t>Seychelles</t>
    </r>
  </si>
  <si>
    <r>
      <rPr>
        <sz val="6"/>
        <rFont val="Bookman Old Style"/>
        <family val="1"/>
      </rPr>
      <t>Singapore</t>
    </r>
  </si>
  <si>
    <r>
      <rPr>
        <sz val="6"/>
        <rFont val="Bookman Old Style"/>
        <family val="1"/>
      </rPr>
      <t>Slovakia</t>
    </r>
  </si>
  <si>
    <r>
      <rPr>
        <sz val="6"/>
        <rFont val="Bookman Old Style"/>
        <family val="1"/>
      </rPr>
      <t>Spain</t>
    </r>
  </si>
  <si>
    <r>
      <rPr>
        <sz val="6"/>
        <rFont val="Bookman Old Style"/>
        <family val="1"/>
      </rPr>
      <t>Sweden</t>
    </r>
  </si>
  <si>
    <r>
      <rPr>
        <sz val="6"/>
        <rFont val="Bookman Old Style"/>
        <family val="1"/>
      </rPr>
      <t>Switzerland</t>
    </r>
  </si>
  <si>
    <r>
      <rPr>
        <sz val="6"/>
        <rFont val="Bookman Old Style"/>
        <family val="1"/>
      </rPr>
      <t>Thailand</t>
    </r>
  </si>
  <si>
    <r>
      <rPr>
        <sz val="6"/>
        <rFont val="Bookman Old Style"/>
        <family val="1"/>
      </rPr>
      <t>Togo</t>
    </r>
  </si>
  <si>
    <r>
      <rPr>
        <sz val="6"/>
        <rFont val="Bookman Old Style"/>
        <family val="1"/>
      </rPr>
      <t>Turkey</t>
    </r>
  </si>
  <si>
    <r>
      <rPr>
        <sz val="6"/>
        <rFont val="Bookman Old Style"/>
        <family val="1"/>
      </rPr>
      <t>Tunisia</t>
    </r>
  </si>
  <si>
    <r>
      <rPr>
        <sz val="6"/>
        <rFont val="Bookman Old Style"/>
        <family val="1"/>
      </rPr>
      <t>Uganda</t>
    </r>
  </si>
  <si>
    <r>
      <rPr>
        <sz val="6"/>
        <rFont val="Bookman Old Style"/>
        <family val="1"/>
      </rPr>
      <t>Ukraine</t>
    </r>
  </si>
  <si>
    <r>
      <rPr>
        <sz val="6"/>
        <rFont val="Bookman Old Style"/>
        <family val="1"/>
      </rPr>
      <t>United Arab Emirates</t>
    </r>
  </si>
  <si>
    <r>
      <rPr>
        <sz val="6"/>
        <rFont val="Bookman Old Style"/>
        <family val="1"/>
      </rPr>
      <t>United Kingdom</t>
    </r>
  </si>
  <si>
    <r>
      <rPr>
        <sz val="6"/>
        <rFont val="Bookman Old Style"/>
        <family val="1"/>
      </rPr>
      <t>United States</t>
    </r>
  </si>
  <si>
    <r>
      <rPr>
        <sz val="6"/>
        <rFont val="Bookman Old Style"/>
        <family val="1"/>
      </rPr>
      <t>United Republic of Tanzania</t>
    </r>
  </si>
  <si>
    <r>
      <rPr>
        <sz val="6"/>
        <rFont val="Bookman Old Style"/>
        <family val="1"/>
      </rPr>
      <t>Vietnam</t>
    </r>
  </si>
  <si>
    <r>
      <rPr>
        <sz val="6"/>
        <rFont val="Bookman Old Style"/>
        <family val="1"/>
      </rPr>
      <t>Zambia</t>
    </r>
  </si>
  <si>
    <r>
      <rPr>
        <sz val="6"/>
        <rFont val="Bookman Old Style"/>
        <family val="1"/>
      </rPr>
      <t>TOTAL</t>
    </r>
  </si>
  <si>
    <t>Total Q2 2017</t>
  </si>
  <si>
    <t>Share of Q2 2017 Total</t>
  </si>
  <si>
    <t>July</t>
  </si>
  <si>
    <t>August</t>
  </si>
  <si>
    <t>September</t>
  </si>
  <si>
    <t>Total Q3 2017</t>
  </si>
  <si>
    <t>63,800.00</t>
  </si>
  <si>
    <t>6,315,000.00</t>
  </si>
  <si>
    <t>15,080,735.00</t>
  </si>
  <si>
    <t>2,587,137.00</t>
  </si>
  <si>
    <t>Share of Q3</t>
  </si>
  <si>
    <t>2,672,176.93</t>
  </si>
  <si>
    <t>12,121,805.19</t>
  </si>
  <si>
    <t>802,825,165.00</t>
  </si>
  <si>
    <t>3,744,506.39</t>
  </si>
  <si>
    <t>148,000.00</t>
  </si>
  <si>
    <t>1,058,869,638.31</t>
  </si>
  <si>
    <t>1,279,948,628.17</t>
  </si>
  <si>
    <t>958,220,782.66</t>
  </si>
  <si>
    <t>398,000.00</t>
  </si>
  <si>
    <t>999,965.00</t>
  </si>
  <si>
    <t>1,100,000.00</t>
  </si>
  <si>
    <t>1,064,192,752.24</t>
  </si>
  <si>
    <t>1,298,931,433.36</t>
  </si>
  <si>
    <t>1,781,971,154.05</t>
  </si>
  <si>
    <t>Total 2017</t>
  </si>
  <si>
    <t>DJIBOUTI</t>
  </si>
  <si>
    <t>CONGO</t>
  </si>
  <si>
    <t>RUSSIA</t>
  </si>
  <si>
    <t>US VIRGIN ISLANDS</t>
  </si>
  <si>
    <t>VIRGIN ISLANDS</t>
  </si>
  <si>
    <t xml:space="preserve">                               -  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</si>
  <si>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</si>
  <si>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</si>
  <si>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</si>
  <si>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</si>
  <si>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</si>
  <si>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</si>
  <si>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</si>
  <si>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</si>
  <si>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</si>
  <si>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</si>
  <si>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</si>
  <si>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t>FULL YEAR</t>
  </si>
  <si>
    <t>Share of Q4</t>
  </si>
  <si>
    <t>Share of</t>
  </si>
  <si>
    <t>Capital Importation by Type of Investment (US$) (Jan-2017 - Mar-2018)</t>
  </si>
  <si>
    <t>S/N</t>
  </si>
  <si>
    <t>NATURE OF CAPITAL</t>
  </si>
  <si>
    <t>Foreign Direct Investment - Equity</t>
  </si>
  <si>
    <t>Foreign Direct Investment - Other capital</t>
  </si>
  <si>
    <t>Portfolio Investment - Equity</t>
  </si>
  <si>
    <t>Portfolio Investment - Bonds</t>
  </si>
  <si>
    <t>Portfolio Investment - Money market instruments</t>
  </si>
  <si>
    <t>Other Investments - Trade credits</t>
  </si>
  <si>
    <t>Other Investments - Loans</t>
  </si>
  <si>
    <t>Other Investments - Currency deposits</t>
  </si>
  <si>
    <t>Other Investments - Other claims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</si>
  <si>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 QUARTERLY 2013-2018</t>
    </r>
  </si>
  <si>
    <t xml:space="preserve">Q1 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</si>
  <si>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</si>
  <si>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</si>
  <si>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</si>
  <si>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</si>
  <si>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</si>
  <si>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</si>
  <si>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</si>
  <si>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</si>
  <si>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</si>
  <si>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</si>
  <si>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</si>
  <si>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</si>
  <si>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PRODUCTION/MANUFACTURING</t>
  </si>
  <si>
    <t>SERVICING</t>
  </si>
  <si>
    <t>SHARES</t>
  </si>
  <si>
    <t>HOTELS</t>
  </si>
  <si>
    <t>TELECOMMUNICATION</t>
  </si>
  <si>
    <t>TANNING</t>
  </si>
  <si>
    <t>TRADING</t>
  </si>
  <si>
    <t>TRANSPORT</t>
  </si>
  <si>
    <t>WEAVING</t>
  </si>
  <si>
    <t>Total Q1 2018</t>
  </si>
  <si>
    <t>Share of Q1</t>
  </si>
  <si>
    <t>2018 Total %</t>
  </si>
  <si>
    <t>Afghanistan</t>
  </si>
  <si>
    <t>Armenia</t>
  </si>
  <si>
    <t>Anguilla</t>
  </si>
  <si>
    <t>Australia</t>
  </si>
  <si>
    <t>Austria</t>
  </si>
  <si>
    <t>Bahamas</t>
  </si>
  <si>
    <t>Bahrain</t>
  </si>
  <si>
    <t>Barbados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</si>
  <si>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</si>
  <si>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</si>
  <si>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</si>
  <si>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</si>
  <si>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</si>
  <si>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</si>
  <si>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</si>
  <si>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</si>
  <si>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Canada</t>
  </si>
  <si>
    <t>Cameroon</t>
  </si>
  <si>
    <t>Cayman Islands</t>
  </si>
  <si>
    <t>China</t>
  </si>
  <si>
    <t>Congo</t>
  </si>
  <si>
    <t>Cote d'Ivoire</t>
  </si>
  <si>
    <t>Cyprus</t>
  </si>
  <si>
    <t>Czech Republic</t>
  </si>
  <si>
    <t>Denmark</t>
  </si>
  <si>
    <t>Djibouti</t>
  </si>
  <si>
    <t>Egypt</t>
  </si>
  <si>
    <t>Finland</t>
  </si>
  <si>
    <t>France</t>
  </si>
  <si>
    <t>Gambia</t>
  </si>
  <si>
    <t>Gabon</t>
  </si>
  <si>
    <t>Germany</t>
  </si>
  <si>
    <t>Gibraltar</t>
  </si>
  <si>
    <t>Guinea</t>
  </si>
  <si>
    <t>Ghana</t>
  </si>
  <si>
    <t>Greece</t>
  </si>
  <si>
    <t>Hong Kong</t>
  </si>
  <si>
    <t>Hungary</t>
  </si>
  <si>
    <t>India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</si>
  <si>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</si>
  <si>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</si>
  <si>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</si>
  <si>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</si>
  <si>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</si>
  <si>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</si>
  <si>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</si>
  <si>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</si>
  <si>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</si>
  <si>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</si>
  <si>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</si>
  <si>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Liechtenstein</t>
  </si>
  <si>
    <t>Luxembourg</t>
  </si>
  <si>
    <t>Malaysia</t>
  </si>
  <si>
    <t>Malta</t>
  </si>
  <si>
    <t>Marshall Islands</t>
  </si>
  <si>
    <t>Mauritania</t>
  </si>
  <si>
    <t>Mauritius</t>
  </si>
  <si>
    <t>Monaco</t>
  </si>
  <si>
    <t>Morocco</t>
  </si>
  <si>
    <t>Mozambique</t>
  </si>
  <si>
    <t>Netherlands</t>
  </si>
  <si>
    <t>Netherlands Antilles</t>
  </si>
  <si>
    <t>New Zealand</t>
  </si>
  <si>
    <t>Niger</t>
  </si>
  <si>
    <t>Norway</t>
  </si>
  <si>
    <t>Panama</t>
  </si>
  <si>
    <t>Pitcairn</t>
  </si>
  <si>
    <t>Poland</t>
  </si>
  <si>
    <t>Portugal</t>
  </si>
  <si>
    <t>Puerto Rico</t>
  </si>
  <si>
    <t>Qatar</t>
  </si>
  <si>
    <t>Republic of South Africa</t>
  </si>
  <si>
    <t>Russian Federation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</si>
  <si>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</si>
  <si>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</si>
  <si>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</si>
  <si>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</si>
  <si>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</si>
  <si>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</si>
  <si>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</si>
  <si>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</si>
  <si>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Thailand</t>
  </si>
  <si>
    <t>Togo</t>
  </si>
  <si>
    <t>Turkey</t>
  </si>
  <si>
    <t>Tunisia</t>
  </si>
  <si>
    <t>Uganda</t>
  </si>
  <si>
    <t>UKraine</t>
  </si>
  <si>
    <t>United Arab Emirates</t>
  </si>
  <si>
    <t>United Kingdom</t>
  </si>
  <si>
    <t>United States</t>
  </si>
  <si>
    <t>United Republic of Tanzania</t>
  </si>
  <si>
    <t>United States Virgin Islands</t>
  </si>
  <si>
    <t>Vietnam</t>
  </si>
  <si>
    <t>Virgin Islands</t>
  </si>
  <si>
    <t>Zambia</t>
  </si>
  <si>
    <t xml:space="preserve">% Share of </t>
  </si>
  <si>
    <t>Q2 2018</t>
  </si>
  <si>
    <t>Total Q2 2018</t>
  </si>
  <si>
    <t>qtr on qtr</t>
  </si>
  <si>
    <t>growth %</t>
  </si>
  <si>
    <t>yr on yr</t>
  </si>
  <si>
    <t>Capital Importation by Banks (US$) (2018)</t>
  </si>
  <si>
    <t>Q1, 2018</t>
  </si>
  <si>
    <t>Q2, 2018</t>
  </si>
  <si>
    <t>share of Q2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</si>
</sst>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.00;[Red]\-&quot;£&quot;#,##0.00"/>
    <numFmt numFmtId="165" formatCode="_-* #,##0.00_-;\-* #,##0.00_-;_-* &quot;-&quot;??_-;_-@_-"/>
    <numFmt numFmtId="166" formatCode="0.0_)"/>
    <numFmt numFmtId="167" formatCode="#,##0.0_);\(#,##0.0\)"/>
    <numFmt numFmtId="168" formatCode="0.0000"/>
    <numFmt numFmtId="169" formatCode="_(* #,##0.000_);_(* \(#,##0.000\);_(* &quot;-&quot;??_);_(@_)"/>
    <numFmt numFmtId="170" formatCode="_(* #,##0.00000_);_(* \(#,##0.00000\);_(* &quot;-&quot;??_);_(@_)"/>
    <numFmt numFmtId="171" formatCode="mmmm\ \-\ yy"/>
    <numFmt numFmtId="172" formatCode="0.000"/>
    <numFmt numFmtId="173" formatCode="_(* #,##0_);_(* \(#,##0\);_(* &quot;-&quot;??_);_(@_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Bookman Old Style"/>
      <family val="1"/>
    </font>
    <font>
      <sz val="6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4"/>
      <name val="Corbel"/>
      <family val="2"/>
    </font>
    <font>
      <b/>
      <sz val="12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i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FF0000"/>
      <name val="Corbel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8"/>
      <color theme="0"/>
      <name val="Calibri"/>
      <family val="2"/>
      <scheme val="minor"/>
    </font>
    <font>
      <b/>
      <sz val="8"/>
      <name val="Trebuchet MS"/>
      <family val="2"/>
    </font>
    <font>
      <sz val="8"/>
      <color theme="0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6"/>
      <name val="Trebuchet MS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/>
      <bottom style="thick">
        <color rgb="FF595959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double">
        <color indexed="64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166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27" borderId="51" applyNumberFormat="0" applyAlignment="0" applyProtection="0"/>
    <xf numFmtId="0" fontId="32" fillId="27" borderId="51" applyNumberFormat="0" applyAlignment="0" applyProtection="0"/>
    <xf numFmtId="0" fontId="33" fillId="28" borderId="52" applyNumberFormat="0" applyAlignment="0" applyProtection="0"/>
    <xf numFmtId="0" fontId="33" fillId="28" borderId="5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0" borderId="53" applyNumberFormat="0" applyFill="0" applyAlignment="0" applyProtection="0"/>
    <xf numFmtId="0" fontId="36" fillId="0" borderId="53" applyNumberFormat="0" applyFill="0" applyAlignment="0" applyProtection="0"/>
    <xf numFmtId="0" fontId="37" fillId="0" borderId="54" applyNumberFormat="0" applyFill="0" applyAlignment="0" applyProtection="0"/>
    <xf numFmtId="0" fontId="37" fillId="0" borderId="54" applyNumberFormat="0" applyFill="0" applyAlignment="0" applyProtection="0"/>
    <xf numFmtId="0" fontId="38" fillId="0" borderId="55" applyNumberFormat="0" applyFill="0" applyAlignment="0" applyProtection="0"/>
    <xf numFmtId="0" fontId="38" fillId="0" borderId="5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4" borderId="51" applyNumberFormat="0" applyAlignment="0" applyProtection="0"/>
    <xf numFmtId="0" fontId="39" fillId="14" borderId="51" applyNumberFormat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6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20" fillId="0" borderId="0"/>
    <xf numFmtId="0" fontId="4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23" fillId="0" borderId="0"/>
    <xf numFmtId="0" fontId="23" fillId="0" borderId="0"/>
    <xf numFmtId="0" fontId="42" fillId="0" borderId="0"/>
    <xf numFmtId="0" fontId="1" fillId="0" borderId="0"/>
    <xf numFmtId="0" fontId="1" fillId="0" borderId="0"/>
    <xf numFmtId="168" fontId="20" fillId="0" borderId="0"/>
    <xf numFmtId="0" fontId="1" fillId="0" borderId="0"/>
    <xf numFmtId="0" fontId="1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2" fillId="30" borderId="57" applyNumberFormat="0" applyFont="0" applyAlignment="0" applyProtection="0"/>
    <xf numFmtId="0" fontId="12" fillId="30" borderId="57" applyNumberFormat="0" applyFont="0" applyAlignment="0" applyProtection="0"/>
    <xf numFmtId="0" fontId="12" fillId="30" borderId="57" applyNumberFormat="0" applyFont="0" applyAlignment="0" applyProtection="0"/>
    <xf numFmtId="0" fontId="43" fillId="27" borderId="58" applyNumberFormat="0" applyAlignment="0" applyProtection="0"/>
    <xf numFmtId="0" fontId="43" fillId="27" borderId="58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9" applyNumberFormat="0" applyFill="0" applyAlignment="0" applyProtection="0"/>
    <xf numFmtId="0" fontId="45" fillId="0" borderId="5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45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43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2" borderId="0" xfId="0" applyFont="1" applyFill="1"/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Fill="1"/>
    <xf numFmtId="43" fontId="10" fillId="0" borderId="17" xfId="1" applyNumberFormat="1" applyFont="1" applyBorder="1" applyAlignment="1">
      <alignment wrapText="1"/>
    </xf>
    <xf numFmtId="43" fontId="10" fillId="0" borderId="16" xfId="1" applyNumberFormat="1" applyFont="1" applyBorder="1" applyAlignment="1">
      <alignment wrapText="1"/>
    </xf>
    <xf numFmtId="43" fontId="10" fillId="0" borderId="18" xfId="1" applyNumberFormat="1" applyFont="1" applyBorder="1" applyAlignment="1">
      <alignment wrapText="1"/>
    </xf>
    <xf numFmtId="43" fontId="11" fillId="2" borderId="10" xfId="1" applyNumberFormat="1" applyFont="1" applyFill="1" applyBorder="1" applyAlignment="1">
      <alignment wrapText="1"/>
    </xf>
    <xf numFmtId="43" fontId="11" fillId="2" borderId="7" xfId="1" applyNumberFormat="1" applyFont="1" applyFill="1" applyBorder="1" applyAlignment="1">
      <alignment wrapText="1"/>
    </xf>
    <xf numFmtId="43" fontId="10" fillId="0" borderId="19" xfId="1" applyNumberFormat="1" applyFont="1" applyBorder="1" applyAlignment="1">
      <alignment wrapText="1"/>
    </xf>
    <xf numFmtId="43" fontId="10" fillId="0" borderId="20" xfId="1" applyNumberFormat="1" applyFont="1" applyBorder="1" applyAlignment="1">
      <alignment wrapText="1"/>
    </xf>
    <xf numFmtId="43" fontId="10" fillId="3" borderId="13" xfId="1" applyNumberFormat="1" applyFont="1" applyFill="1" applyBorder="1" applyAlignment="1">
      <alignment wrapText="1"/>
    </xf>
    <xf numFmtId="43" fontId="0" fillId="0" borderId="0" xfId="1" applyNumberFormat="1" applyFont="1"/>
    <xf numFmtId="43" fontId="2" fillId="2" borderId="0" xfId="1" applyNumberFormat="1" applyFont="1" applyFill="1"/>
    <xf numFmtId="0" fontId="0" fillId="0" borderId="24" xfId="2" applyFont="1" applyFill="1" applyBorder="1"/>
    <xf numFmtId="0" fontId="2" fillId="0" borderId="0" xfId="0" applyFont="1"/>
    <xf numFmtId="0" fontId="13" fillId="0" borderId="0" xfId="2" applyFont="1" applyFill="1" applyAlignment="1">
      <alignment horizontal="left"/>
    </xf>
    <xf numFmtId="0" fontId="14" fillId="0" borderId="0" xfId="2" applyFont="1" applyFill="1"/>
    <xf numFmtId="0" fontId="14" fillId="2" borderId="0" xfId="2" applyFont="1" applyFill="1"/>
    <xf numFmtId="0" fontId="14" fillId="0" borderId="0" xfId="0" applyFont="1"/>
    <xf numFmtId="0" fontId="16" fillId="0" borderId="28" xfId="2" applyFont="1" applyFill="1" applyBorder="1" applyAlignment="1">
      <alignment horizontal="center"/>
    </xf>
    <xf numFmtId="0" fontId="16" fillId="0" borderId="29" xfId="2" applyFont="1" applyFill="1" applyBorder="1" applyAlignment="1">
      <alignment horizontal="center"/>
    </xf>
    <xf numFmtId="0" fontId="17" fillId="0" borderId="29" xfId="2" applyFont="1" applyFill="1" applyBorder="1"/>
    <xf numFmtId="0" fontId="17" fillId="0" borderId="30" xfId="2" applyFont="1" applyFill="1" applyBorder="1"/>
    <xf numFmtId="0" fontId="18" fillId="2" borderId="0" xfId="4" applyFont="1" applyFill="1" applyBorder="1" applyAlignment="1">
      <alignment horizontal="center" vertical="center" wrapText="1"/>
    </xf>
    <xf numFmtId="0" fontId="14" fillId="0" borderId="21" xfId="2" applyFont="1" applyFill="1" applyBorder="1"/>
    <xf numFmtId="0" fontId="14" fillId="0" borderId="22" xfId="2" applyFont="1" applyFill="1" applyBorder="1"/>
    <xf numFmtId="43" fontId="14" fillId="0" borderId="22" xfId="1" applyFont="1" applyFill="1" applyBorder="1"/>
    <xf numFmtId="43" fontId="14" fillId="0" borderId="23" xfId="1" applyFont="1" applyFill="1" applyBorder="1"/>
    <xf numFmtId="43" fontId="19" fillId="2" borderId="0" xfId="4" applyNumberFormat="1" applyFont="1" applyFill="1" applyBorder="1" applyAlignment="1">
      <alignment horizontal="left" vertical="center" wrapText="1"/>
    </xf>
    <xf numFmtId="0" fontId="14" fillId="0" borderId="24" xfId="2" applyFont="1" applyFill="1" applyBorder="1"/>
    <xf numFmtId="0" fontId="14" fillId="2" borderId="0" xfId="0" applyFont="1" applyFill="1"/>
    <xf numFmtId="0" fontId="2" fillId="0" borderId="0" xfId="2" applyFont="1" applyFill="1" applyBorder="1" applyAlignment="1">
      <alignment horizontal="center" vertical="center"/>
    </xf>
    <xf numFmtId="43" fontId="1" fillId="0" borderId="22" xfId="7" applyFont="1" applyFill="1" applyBorder="1"/>
    <xf numFmtId="43" fontId="1" fillId="0" borderId="23" xfId="7" applyFont="1" applyFill="1" applyBorder="1"/>
    <xf numFmtId="43" fontId="10" fillId="0" borderId="40" xfId="1" applyNumberFormat="1" applyFont="1" applyBorder="1" applyAlignment="1">
      <alignment wrapText="1"/>
    </xf>
    <xf numFmtId="43" fontId="1" fillId="0" borderId="24" xfId="7" applyFont="1" applyFill="1" applyBorder="1"/>
    <xf numFmtId="43" fontId="1" fillId="0" borderId="42" xfId="7" applyFont="1" applyFill="1" applyBorder="1"/>
    <xf numFmtId="0" fontId="10" fillId="0" borderId="0" xfId="0" applyFont="1" applyFill="1" applyBorder="1" applyAlignment="1">
      <alignment wrapText="1"/>
    </xf>
    <xf numFmtId="0" fontId="10" fillId="0" borderId="18" xfId="0" applyFont="1" applyFill="1" applyBorder="1" applyAlignment="1">
      <alignment wrapText="1"/>
    </xf>
    <xf numFmtId="43" fontId="10" fillId="0" borderId="18" xfId="1" applyNumberFormat="1" applyFont="1" applyFill="1" applyBorder="1" applyAlignment="1">
      <alignment wrapText="1"/>
    </xf>
    <xf numFmtId="43" fontId="10" fillId="0" borderId="16" xfId="1" applyNumberFormat="1" applyFont="1" applyFill="1" applyBorder="1" applyAlignment="1">
      <alignment wrapText="1"/>
    </xf>
    <xf numFmtId="43" fontId="10" fillId="0" borderId="10" xfId="1" applyNumberFormat="1" applyFont="1" applyFill="1" applyBorder="1" applyAlignment="1">
      <alignment wrapText="1"/>
    </xf>
    <xf numFmtId="43" fontId="0" fillId="0" borderId="0" xfId="0" applyNumberFormat="1"/>
    <xf numFmtId="0" fontId="5" fillId="0" borderId="0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0" fontId="21" fillId="0" borderId="0" xfId="0" applyFont="1"/>
    <xf numFmtId="0" fontId="2" fillId="0" borderId="0" xfId="2" applyFont="1" applyFill="1" applyBorder="1" applyAlignment="1">
      <alignment horizontal="center"/>
    </xf>
    <xf numFmtId="0" fontId="14" fillId="0" borderId="44" xfId="2" applyFont="1" applyFill="1" applyBorder="1"/>
    <xf numFmtId="43" fontId="14" fillId="0" borderId="24" xfId="1" applyFont="1" applyFill="1" applyBorder="1"/>
    <xf numFmtId="43" fontId="14" fillId="0" borderId="42" xfId="1" applyFont="1" applyFill="1" applyBorder="1"/>
    <xf numFmtId="43" fontId="1" fillId="0" borderId="43" xfId="7" applyFont="1" applyFill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6" borderId="0" xfId="0" applyFont="1" applyFill="1"/>
    <xf numFmtId="0" fontId="2" fillId="6" borderId="0" xfId="2" applyFont="1" applyFill="1" applyBorder="1" applyAlignment="1">
      <alignment horizontal="center"/>
    </xf>
    <xf numFmtId="43" fontId="14" fillId="6" borderId="0" xfId="0" applyNumberFormat="1" applyFont="1" applyFill="1"/>
    <xf numFmtId="0" fontId="14" fillId="6" borderId="0" xfId="0" applyFont="1" applyFill="1" applyAlignment="1">
      <alignment horizontal="center" vertical="center"/>
    </xf>
    <xf numFmtId="43" fontId="10" fillId="0" borderId="13" xfId="1" applyNumberFormat="1" applyFont="1" applyBorder="1" applyAlignment="1">
      <alignment wrapText="1"/>
    </xf>
    <xf numFmtId="43" fontId="10" fillId="0" borderId="10" xfId="1" applyNumberFormat="1" applyFont="1" applyBorder="1" applyAlignment="1">
      <alignment wrapText="1"/>
    </xf>
    <xf numFmtId="43" fontId="10" fillId="3" borderId="10" xfId="1" applyNumberFormat="1" applyFont="1" applyFill="1" applyBorder="1" applyAlignment="1">
      <alignment wrapText="1"/>
    </xf>
    <xf numFmtId="43" fontId="10" fillId="0" borderId="7" xfId="1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" fillId="0" borderId="47" xfId="0" applyFont="1" applyBorder="1"/>
    <xf numFmtId="0" fontId="2" fillId="0" borderId="48" xfId="0" applyFont="1" applyBorder="1"/>
    <xf numFmtId="0" fontId="0" fillId="0" borderId="45" xfId="0" applyBorder="1" applyAlignment="1">
      <alignment horizontal="left"/>
    </xf>
    <xf numFmtId="0" fontId="0" fillId="0" borderId="45" xfId="0" applyBorder="1" applyAlignment="1">
      <alignment horizontal="left" vertical="top"/>
    </xf>
    <xf numFmtId="0" fontId="0" fillId="0" borderId="45" xfId="0" applyBorder="1" applyAlignment="1">
      <alignment horizontal="left" vertical="center"/>
    </xf>
    <xf numFmtId="0" fontId="22" fillId="0" borderId="45" xfId="0" applyFont="1" applyBorder="1" applyAlignment="1">
      <alignment horizontal="left"/>
    </xf>
    <xf numFmtId="0" fontId="22" fillId="0" borderId="18" xfId="0" applyFont="1" applyBorder="1" applyAlignment="1">
      <alignment wrapText="1"/>
    </xf>
    <xf numFmtId="43" fontId="22" fillId="0" borderId="18" xfId="1" applyNumberFormat="1" applyFont="1" applyBorder="1" applyAlignment="1">
      <alignment wrapText="1"/>
    </xf>
    <xf numFmtId="43" fontId="22" fillId="0" borderId="16" xfId="1" applyNumberFormat="1" applyFont="1" applyBorder="1" applyAlignment="1">
      <alignment wrapText="1"/>
    </xf>
    <xf numFmtId="43" fontId="22" fillId="0" borderId="10" xfId="1" applyNumberFormat="1" applyFont="1" applyBorder="1" applyAlignment="1">
      <alignment wrapText="1"/>
    </xf>
    <xf numFmtId="43" fontId="26" fillId="2" borderId="10" xfId="1" applyNumberFormat="1" applyFont="1" applyFill="1" applyBorder="1" applyAlignment="1">
      <alignment wrapText="1"/>
    </xf>
    <xf numFmtId="43" fontId="26" fillId="2" borderId="7" xfId="1" applyNumberFormat="1" applyFont="1" applyFill="1" applyBorder="1" applyAlignment="1">
      <alignment wrapText="1"/>
    </xf>
    <xf numFmtId="0" fontId="22" fillId="0" borderId="0" xfId="0" applyFont="1"/>
    <xf numFmtId="43" fontId="23" fillId="0" borderId="0" xfId="0" applyNumberFormat="1" applyFont="1" applyFill="1" applyBorder="1"/>
    <xf numFmtId="0" fontId="9" fillId="0" borderId="4" xfId="0" applyFont="1" applyFill="1" applyBorder="1" applyAlignment="1">
      <alignment horizontal="center" wrapText="1"/>
    </xf>
    <xf numFmtId="0" fontId="23" fillId="0" borderId="45" xfId="0" applyFont="1" applyFill="1" applyBorder="1" applyAlignment="1">
      <alignment horizontal="right"/>
    </xf>
    <xf numFmtId="0" fontId="23" fillId="0" borderId="45" xfId="0" applyFont="1" applyFill="1" applyBorder="1" applyAlignment="1">
      <alignment horizontal="left" vertical="top"/>
    </xf>
    <xf numFmtId="0" fontId="27" fillId="0" borderId="45" xfId="0" applyFont="1" applyFill="1" applyBorder="1" applyAlignment="1">
      <alignment horizontal="right"/>
    </xf>
    <xf numFmtId="43" fontId="10" fillId="3" borderId="10" xfId="1" applyNumberFormat="1" applyFont="1" applyFill="1" applyBorder="1" applyAlignment="1">
      <alignment wrapText="1"/>
    </xf>
    <xf numFmtId="43" fontId="10" fillId="0" borderId="41" xfId="1" applyNumberFormat="1" applyFont="1" applyBorder="1" applyAlignment="1">
      <alignment wrapText="1"/>
    </xf>
    <xf numFmtId="43" fontId="10" fillId="0" borderId="10" xfId="1" applyNumberFormat="1" applyFont="1" applyBorder="1" applyAlignment="1">
      <alignment wrapText="1"/>
    </xf>
    <xf numFmtId="0" fontId="28" fillId="8" borderId="45" xfId="0" applyFont="1" applyFill="1" applyBorder="1" applyAlignment="1">
      <alignment horizontal="right"/>
    </xf>
    <xf numFmtId="0" fontId="28" fillId="0" borderId="45" xfId="0" applyFont="1" applyFill="1" applyBorder="1" applyAlignment="1">
      <alignment horizontal="right"/>
    </xf>
    <xf numFmtId="0" fontId="28" fillId="8" borderId="45" xfId="0" applyFont="1" applyFill="1" applyBorder="1" applyAlignment="1">
      <alignment horizontal="right" vertical="top"/>
    </xf>
    <xf numFmtId="0" fontId="28" fillId="0" borderId="45" xfId="0" applyFont="1" applyFill="1" applyBorder="1" applyAlignment="1">
      <alignment horizontal="right" vertical="top"/>
    </xf>
    <xf numFmtId="0" fontId="28" fillId="8" borderId="45" xfId="0" applyFont="1" applyFill="1" applyBorder="1" applyAlignment="1">
      <alignment horizontal="left" vertical="top"/>
    </xf>
    <xf numFmtId="43" fontId="1" fillId="0" borderId="0" xfId="7" applyFont="1" applyFill="1" applyBorder="1"/>
    <xf numFmtId="0" fontId="9" fillId="2" borderId="4" xfId="0" applyFont="1" applyFill="1" applyBorder="1" applyAlignment="1">
      <alignment horizontal="center" wrapText="1"/>
    </xf>
    <xf numFmtId="0" fontId="21" fillId="0" borderId="0" xfId="0" applyFont="1" applyFill="1"/>
    <xf numFmtId="0" fontId="6" fillId="0" borderId="0" xfId="0" applyFont="1" applyFill="1" applyBorder="1" applyAlignment="1">
      <alignment wrapText="1"/>
    </xf>
    <xf numFmtId="43" fontId="23" fillId="0" borderId="0" xfId="1" applyFont="1" applyFill="1" applyBorder="1"/>
    <xf numFmtId="43" fontId="6" fillId="2" borderId="0" xfId="1" applyFont="1" applyFill="1" applyBorder="1" applyAlignment="1">
      <alignment wrapText="1"/>
    </xf>
    <xf numFmtId="4" fontId="23" fillId="0" borderId="45" xfId="0" applyNumberFormat="1" applyFont="1" applyFill="1" applyBorder="1" applyAlignment="1">
      <alignment horizontal="right"/>
    </xf>
    <xf numFmtId="43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47" fillId="0" borderId="0" xfId="0" applyNumberFormat="1" applyFont="1" applyFill="1"/>
    <xf numFmtId="2" fontId="50" fillId="2" borderId="0" xfId="0" applyNumberFormat="1" applyFont="1" applyFill="1" applyAlignment="1">
      <alignment horizontal="center"/>
    </xf>
    <xf numFmtId="43" fontId="47" fillId="2" borderId="27" xfId="1" applyFont="1" applyFill="1" applyBorder="1"/>
    <xf numFmtId="43" fontId="50" fillId="2" borderId="0" xfId="0" applyNumberFormat="1" applyFont="1" applyFill="1"/>
    <xf numFmtId="4" fontId="50" fillId="2" borderId="0" xfId="0" applyNumberFormat="1" applyFont="1" applyFill="1" applyAlignment="1">
      <alignment horizontal="center"/>
    </xf>
    <xf numFmtId="4" fontId="50" fillId="2" borderId="0" xfId="0" applyNumberFormat="1" applyFont="1" applyFill="1"/>
    <xf numFmtId="0" fontId="50" fillId="2" borderId="0" xfId="0" applyFont="1" applyFill="1"/>
    <xf numFmtId="43" fontId="50" fillId="2" borderId="27" xfId="7" applyFont="1" applyFill="1" applyBorder="1"/>
    <xf numFmtId="43" fontId="50" fillId="2" borderId="26" xfId="7" applyFont="1" applyFill="1" applyBorder="1"/>
    <xf numFmtId="0" fontId="47" fillId="0" borderId="0" xfId="0" applyFont="1" applyFill="1"/>
    <xf numFmtId="43" fontId="47" fillId="0" borderId="27" xfId="1" applyFont="1" applyFill="1" applyBorder="1"/>
    <xf numFmtId="43" fontId="47" fillId="0" borderId="26" xfId="1" applyFont="1" applyFill="1" applyBorder="1"/>
    <xf numFmtId="0" fontId="47" fillId="0" borderId="26" xfId="2" applyFont="1" applyFill="1" applyBorder="1"/>
    <xf numFmtId="0" fontId="47" fillId="0" borderId="25" xfId="2" applyFont="1" applyFill="1" applyBorder="1"/>
    <xf numFmtId="4" fontId="14" fillId="0" borderId="0" xfId="0" applyNumberFormat="1" applyFont="1"/>
    <xf numFmtId="0" fontId="0" fillId="0" borderId="0" xfId="0" applyFont="1"/>
    <xf numFmtId="43" fontId="11" fillId="2" borderId="7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3" fontId="2" fillId="0" borderId="0" xfId="1" applyNumberFormat="1" applyFont="1" applyFill="1"/>
    <xf numFmtId="43" fontId="0" fillId="0" borderId="0" xfId="0" applyNumberFormat="1" applyFill="1"/>
    <xf numFmtId="0" fontId="22" fillId="0" borderId="0" xfId="0" applyFont="1" applyFill="1"/>
    <xf numFmtId="0" fontId="0" fillId="0" borderId="0" xfId="0"/>
    <xf numFmtId="4" fontId="27" fillId="0" borderId="45" xfId="0" applyNumberFormat="1" applyFont="1" applyFill="1" applyBorder="1" applyAlignment="1">
      <alignment horizontal="right"/>
    </xf>
    <xf numFmtId="4" fontId="28" fillId="8" borderId="45" xfId="0" applyNumberFormat="1" applyFont="1" applyFill="1" applyBorder="1" applyAlignment="1">
      <alignment horizontal="right"/>
    </xf>
    <xf numFmtId="4" fontId="28" fillId="0" borderId="45" xfId="0" applyNumberFormat="1" applyFont="1" applyFill="1" applyBorder="1" applyAlignment="1">
      <alignment horizontal="right"/>
    </xf>
    <xf numFmtId="4" fontId="28" fillId="8" borderId="45" xfId="0" applyNumberFormat="1" applyFont="1" applyFill="1" applyBorder="1" applyAlignment="1">
      <alignment horizontal="right" vertical="top"/>
    </xf>
    <xf numFmtId="4" fontId="28" fillId="8" borderId="45" xfId="0" applyNumberFormat="1" applyFont="1" applyFill="1" applyBorder="1" applyAlignment="1">
      <alignment horizontal="left" vertical="top"/>
    </xf>
    <xf numFmtId="4" fontId="28" fillId="0" borderId="45" xfId="0" applyNumberFormat="1" applyFont="1" applyFill="1" applyBorder="1" applyAlignment="1">
      <alignment horizontal="left" vertical="top"/>
    </xf>
    <xf numFmtId="4" fontId="23" fillId="0" borderId="45" xfId="0" applyNumberFormat="1" applyFont="1" applyFill="1" applyBorder="1" applyAlignment="1">
      <alignment horizontal="right" vertical="top"/>
    </xf>
    <xf numFmtId="0" fontId="23" fillId="0" borderId="45" xfId="0" applyFont="1" applyFill="1" applyBorder="1" applyAlignment="1">
      <alignment horizontal="right" vertical="top"/>
    </xf>
    <xf numFmtId="0" fontId="23" fillId="0" borderId="45" xfId="0" applyFont="1" applyFill="1" applyBorder="1" applyAlignment="1"/>
    <xf numFmtId="4" fontId="23" fillId="0" borderId="45" xfId="0" applyNumberFormat="1" applyFont="1" applyFill="1" applyBorder="1" applyAlignment="1">
      <alignment vertical="top"/>
    </xf>
    <xf numFmtId="4" fontId="23" fillId="0" borderId="45" xfId="0" applyNumberFormat="1" applyFont="1" applyFill="1" applyBorder="1" applyAlignment="1"/>
    <xf numFmtId="0" fontId="23" fillId="0" borderId="45" xfId="0" applyFont="1" applyFill="1" applyBorder="1" applyAlignment="1">
      <alignment vertical="top"/>
    </xf>
    <xf numFmtId="43" fontId="50" fillId="2" borderId="0" xfId="0" applyNumberFormat="1" applyFont="1" applyFill="1" applyAlignment="1">
      <alignment horizontal="center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52" fillId="32" borderId="61" xfId="3" applyFont="1" applyFill="1" applyBorder="1" applyAlignment="1"/>
    <xf numFmtId="17" fontId="53" fillId="2" borderId="22" xfId="2" applyNumberFormat="1" applyFont="1" applyFill="1" applyBorder="1"/>
    <xf numFmtId="0" fontId="54" fillId="0" borderId="0" xfId="2" applyFont="1"/>
    <xf numFmtId="43" fontId="54" fillId="0" borderId="0" xfId="118" applyFont="1"/>
    <xf numFmtId="43" fontId="54" fillId="33" borderId="0" xfId="118" applyFont="1" applyFill="1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43" fontId="55" fillId="0" borderId="3" xfId="1" applyNumberFormat="1" applyFont="1" applyBorder="1" applyAlignment="1">
      <alignment wrapText="1"/>
    </xf>
    <xf numFmtId="0" fontId="56" fillId="2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3" fontId="6" fillId="0" borderId="0" xfId="1" applyFont="1" applyFill="1" applyBorder="1" applyAlignment="1">
      <alignment wrapText="1"/>
    </xf>
    <xf numFmtId="0" fontId="57" fillId="0" borderId="0" xfId="2" applyFont="1"/>
    <xf numFmtId="0" fontId="57" fillId="0" borderId="0" xfId="145" applyFont="1"/>
    <xf numFmtId="43" fontId="57" fillId="0" borderId="0" xfId="2" applyNumberFormat="1" applyFont="1"/>
    <xf numFmtId="171" fontId="57" fillId="0" borderId="0" xfId="0" applyNumberFormat="1" applyFont="1"/>
    <xf numFmtId="0" fontId="57" fillId="0" borderId="0" xfId="0" applyFont="1"/>
    <xf numFmtId="0" fontId="26" fillId="0" borderId="0" xfId="0" applyFont="1"/>
    <xf numFmtId="0" fontId="26" fillId="2" borderId="0" xfId="0" applyFont="1" applyFill="1"/>
    <xf numFmtId="0" fontId="26" fillId="0" borderId="0" xfId="0" applyFont="1" applyFill="1"/>
    <xf numFmtId="4" fontId="0" fillId="0" borderId="0" xfId="0" applyNumberFormat="1" applyFill="1"/>
    <xf numFmtId="43" fontId="2" fillId="0" borderId="48" xfId="0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1" applyFont="1" applyFill="1"/>
    <xf numFmtId="0" fontId="9" fillId="0" borderId="4" xfId="0" applyFont="1" applyBorder="1" applyAlignment="1">
      <alignment wrapText="1"/>
    </xf>
    <xf numFmtId="4" fontId="2" fillId="0" borderId="0" xfId="0" applyNumberFormat="1" applyFont="1" applyFill="1"/>
    <xf numFmtId="0" fontId="0" fillId="7" borderId="0" xfId="0" applyFill="1"/>
    <xf numFmtId="0" fontId="9" fillId="7" borderId="4" xfId="0" applyFont="1" applyFill="1" applyBorder="1" applyAlignment="1">
      <alignment horizontal="center" wrapText="1"/>
    </xf>
    <xf numFmtId="43" fontId="23" fillId="7" borderId="0" xfId="0" applyNumberFormat="1" applyFont="1" applyFill="1" applyBorder="1"/>
    <xf numFmtId="43" fontId="2" fillId="7" borderId="0" xfId="1" applyNumberFormat="1" applyFont="1" applyFill="1"/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4" borderId="0" xfId="0" applyFill="1"/>
    <xf numFmtId="0" fontId="2" fillId="34" borderId="0" xfId="0" applyFont="1" applyFill="1"/>
    <xf numFmtId="43" fontId="0" fillId="7" borderId="0" xfId="1" applyFont="1" applyFill="1" applyAlignment="1">
      <alignment horizontal="center"/>
    </xf>
    <xf numFmtId="43" fontId="22" fillId="7" borderId="0" xfId="1" applyFont="1" applyFill="1" applyAlignment="1">
      <alignment horizontal="center"/>
    </xf>
    <xf numFmtId="43" fontId="2" fillId="7" borderId="0" xfId="1" applyFont="1" applyFill="1" applyAlignment="1">
      <alignment horizontal="center"/>
    </xf>
    <xf numFmtId="169" fontId="58" fillId="0" borderId="0" xfId="2" applyNumberFormat="1" applyFont="1" applyFill="1" applyBorder="1"/>
    <xf numFmtId="0" fontId="9" fillId="0" borderId="16" xfId="0" applyFont="1" applyBorder="1" applyAlignment="1">
      <alignment wrapText="1"/>
    </xf>
    <xf numFmtId="0" fontId="2" fillId="3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72" fontId="5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1" fillId="7" borderId="0" xfId="0" applyFont="1" applyFill="1"/>
    <xf numFmtId="0" fontId="26" fillId="7" borderId="0" xfId="0" applyFont="1" applyFill="1"/>
    <xf numFmtId="0" fontId="60" fillId="0" borderId="0" xfId="0" applyFont="1"/>
    <xf numFmtId="0" fontId="61" fillId="2" borderId="0" xfId="0" applyFont="1" applyFill="1"/>
    <xf numFmtId="0" fontId="60" fillId="2" borderId="0" xfId="0" applyFont="1" applyFill="1"/>
    <xf numFmtId="0" fontId="60" fillId="0" borderId="0" xfId="0" applyFont="1" applyFill="1"/>
    <xf numFmtId="0" fontId="62" fillId="2" borderId="4" xfId="0" applyFont="1" applyFill="1" applyBorder="1" applyAlignment="1">
      <alignment wrapText="1"/>
    </xf>
    <xf numFmtId="0" fontId="62" fillId="2" borderId="5" xfId="0" applyFont="1" applyFill="1" applyBorder="1" applyAlignment="1">
      <alignment wrapText="1"/>
    </xf>
    <xf numFmtId="0" fontId="62" fillId="2" borderId="6" xfId="0" applyFont="1" applyFill="1" applyBorder="1" applyAlignment="1">
      <alignment wrapText="1"/>
    </xf>
    <xf numFmtId="0" fontId="61" fillId="2" borderId="0" xfId="0" applyFont="1" applyFill="1" applyBorder="1" applyAlignment="1">
      <alignment wrapText="1"/>
    </xf>
    <xf numFmtId="0" fontId="63" fillId="0" borderId="4" xfId="0" applyFont="1" applyBorder="1" applyAlignment="1">
      <alignment wrapText="1"/>
    </xf>
    <xf numFmtId="0" fontId="63" fillId="0" borderId="5" xfId="0" applyFont="1" applyBorder="1" applyAlignment="1">
      <alignment wrapText="1"/>
    </xf>
    <xf numFmtId="0" fontId="63" fillId="0" borderId="6" xfId="0" applyFont="1" applyBorder="1" applyAlignment="1">
      <alignment wrapText="1"/>
    </xf>
    <xf numFmtId="0" fontId="63" fillId="0" borderId="12" xfId="0" applyFont="1" applyFill="1" applyBorder="1" applyAlignment="1">
      <alignment horizontal="center" wrapText="1"/>
    </xf>
    <xf numFmtId="0" fontId="60" fillId="0" borderId="0" xfId="0" applyFont="1" applyAlignment="1">
      <alignment horizontal="center"/>
    </xf>
    <xf numFmtId="0" fontId="64" fillId="0" borderId="7" xfId="0" applyFont="1" applyBorder="1" applyAlignment="1">
      <alignment wrapText="1"/>
    </xf>
    <xf numFmtId="4" fontId="63" fillId="0" borderId="7" xfId="0" applyNumberFormat="1" applyFont="1" applyBorder="1" applyAlignment="1">
      <alignment wrapText="1"/>
    </xf>
    <xf numFmtId="4" fontId="63" fillId="0" borderId="9" xfId="0" applyNumberFormat="1" applyFont="1" applyBorder="1" applyAlignment="1">
      <alignment wrapText="1"/>
    </xf>
    <xf numFmtId="4" fontId="63" fillId="0" borderId="8" xfId="0" applyNumberFormat="1" applyFont="1" applyBorder="1" applyAlignment="1">
      <alignment wrapText="1"/>
    </xf>
    <xf numFmtId="4" fontId="62" fillId="2" borderId="7" xfId="0" applyNumberFormat="1" applyFont="1" applyFill="1" applyBorder="1" applyAlignment="1">
      <alignment wrapText="1"/>
    </xf>
    <xf numFmtId="4" fontId="62" fillId="2" borderId="7" xfId="1" applyNumberFormat="1" applyFont="1" applyFill="1" applyBorder="1" applyAlignment="1">
      <alignment wrapText="1"/>
    </xf>
    <xf numFmtId="0" fontId="64" fillId="0" borderId="10" xfId="0" applyFont="1" applyBorder="1" applyAlignment="1">
      <alignment wrapText="1"/>
    </xf>
    <xf numFmtId="4" fontId="63" fillId="0" borderId="12" xfId="0" applyNumberFormat="1" applyFont="1" applyBorder="1" applyAlignment="1">
      <alignment wrapText="1"/>
    </xf>
    <xf numFmtId="4" fontId="63" fillId="0" borderId="10" xfId="0" applyNumberFormat="1" applyFont="1" applyBorder="1" applyAlignment="1">
      <alignment wrapText="1"/>
    </xf>
    <xf numFmtId="4" fontId="63" fillId="0" borderId="11" xfId="0" applyNumberFormat="1" applyFont="1" applyBorder="1" applyAlignment="1">
      <alignment wrapText="1"/>
    </xf>
    <xf numFmtId="4" fontId="63" fillId="0" borderId="12" xfId="0" quotePrefix="1" applyNumberFormat="1" applyFont="1" applyBorder="1" applyAlignment="1">
      <alignment wrapText="1"/>
    </xf>
    <xf numFmtId="4" fontId="63" fillId="0" borderId="10" xfId="0" quotePrefix="1" applyNumberFormat="1" applyFont="1" applyBorder="1" applyAlignment="1">
      <alignment wrapText="1"/>
    </xf>
    <xf numFmtId="4" fontId="63" fillId="0" borderId="11" xfId="0" quotePrefix="1" applyNumberFormat="1" applyFont="1" applyBorder="1" applyAlignment="1">
      <alignment wrapText="1"/>
    </xf>
    <xf numFmtId="4" fontId="63" fillId="0" borderId="8" xfId="0" quotePrefix="1" applyNumberFormat="1" applyFont="1" applyBorder="1" applyAlignment="1">
      <alignment wrapText="1"/>
    </xf>
    <xf numFmtId="4" fontId="63" fillId="0" borderId="7" xfId="0" quotePrefix="1" applyNumberFormat="1" applyFont="1" applyBorder="1" applyAlignment="1">
      <alignment wrapText="1"/>
    </xf>
    <xf numFmtId="4" fontId="63" fillId="0" borderId="9" xfId="0" quotePrefix="1" applyNumberFormat="1" applyFont="1" applyBorder="1" applyAlignment="1">
      <alignment wrapText="1"/>
    </xf>
    <xf numFmtId="0" fontId="61" fillId="0" borderId="47" xfId="0" applyFont="1" applyBorder="1"/>
    <xf numFmtId="0" fontId="65" fillId="0" borderId="48" xfId="0" applyFont="1" applyBorder="1" applyAlignment="1">
      <alignment wrapText="1"/>
    </xf>
    <xf numFmtId="4" fontId="62" fillId="0" borderId="48" xfId="0" applyNumberFormat="1" applyFont="1" applyBorder="1" applyAlignment="1">
      <alignment wrapText="1"/>
    </xf>
    <xf numFmtId="4" fontId="62" fillId="0" borderId="49" xfId="0" applyNumberFormat="1" applyFont="1" applyBorder="1" applyAlignment="1">
      <alignment wrapText="1"/>
    </xf>
    <xf numFmtId="4" fontId="62" fillId="0" borderId="50" xfId="0" applyNumberFormat="1" applyFont="1" applyBorder="1" applyAlignment="1">
      <alignment wrapText="1"/>
    </xf>
    <xf numFmtId="4" fontId="62" fillId="2" borderId="48" xfId="0" applyNumberFormat="1" applyFont="1" applyFill="1" applyBorder="1" applyAlignment="1">
      <alignment wrapText="1"/>
    </xf>
    <xf numFmtId="4" fontId="62" fillId="2" borderId="48" xfId="1" applyNumberFormat="1" applyFont="1" applyFill="1" applyBorder="1" applyAlignment="1">
      <alignment wrapText="1"/>
    </xf>
    <xf numFmtId="0" fontId="61" fillId="0" borderId="48" xfId="0" applyFont="1" applyBorder="1"/>
    <xf numFmtId="0" fontId="61" fillId="0" borderId="0" xfId="0" applyFont="1"/>
    <xf numFmtId="43" fontId="61" fillId="0" borderId="0" xfId="0" applyNumberFormat="1" applyFont="1"/>
    <xf numFmtId="43" fontId="60" fillId="0" borderId="0" xfId="0" applyNumberFormat="1" applyFont="1"/>
    <xf numFmtId="0" fontId="63" fillId="0" borderId="4" xfId="0" applyFont="1" applyBorder="1" applyAlignment="1">
      <alignment horizontal="center" wrapText="1"/>
    </xf>
    <xf numFmtId="4" fontId="63" fillId="0" borderId="7" xfId="0" applyNumberFormat="1" applyFont="1" applyBorder="1" applyAlignment="1">
      <alignment horizontal="center" wrapText="1"/>
    </xf>
    <xf numFmtId="4" fontId="63" fillId="0" borderId="10" xfId="0" applyNumberFormat="1" applyFont="1" applyBorder="1" applyAlignment="1">
      <alignment horizontal="center" wrapText="1"/>
    </xf>
    <xf numFmtId="4" fontId="63" fillId="0" borderId="10" xfId="0" quotePrefix="1" applyNumberFormat="1" applyFont="1" applyBorder="1" applyAlignment="1">
      <alignment horizontal="center" wrapText="1"/>
    </xf>
    <xf numFmtId="4" fontId="63" fillId="0" borderId="7" xfId="0" quotePrefix="1" applyNumberFormat="1" applyFont="1" applyBorder="1" applyAlignment="1">
      <alignment horizontal="center" wrapText="1"/>
    </xf>
    <xf numFmtId="4" fontId="62" fillId="0" borderId="48" xfId="0" applyNumberFormat="1" applyFont="1" applyBorder="1" applyAlignment="1">
      <alignment horizontal="center" wrapText="1"/>
    </xf>
    <xf numFmtId="0" fontId="63" fillId="0" borderId="6" xfId="0" applyFont="1" applyBorder="1" applyAlignment="1">
      <alignment horizontal="center" wrapText="1"/>
    </xf>
    <xf numFmtId="4" fontId="63" fillId="0" borderId="8" xfId="0" applyNumberFormat="1" applyFont="1" applyBorder="1" applyAlignment="1">
      <alignment horizontal="center" wrapText="1"/>
    </xf>
    <xf numFmtId="4" fontId="63" fillId="0" borderId="12" xfId="0" applyNumberFormat="1" applyFont="1" applyBorder="1" applyAlignment="1">
      <alignment horizontal="center" wrapText="1"/>
    </xf>
    <xf numFmtId="4" fontId="63" fillId="0" borderId="12" xfId="0" quotePrefix="1" applyNumberFormat="1" applyFont="1" applyBorder="1" applyAlignment="1">
      <alignment horizontal="center" wrapText="1"/>
    </xf>
    <xf numFmtId="4" fontId="63" fillId="0" borderId="8" xfId="0" quotePrefix="1" applyNumberFormat="1" applyFont="1" applyBorder="1" applyAlignment="1">
      <alignment horizontal="center" wrapText="1"/>
    </xf>
    <xf numFmtId="4" fontId="62" fillId="0" borderId="50" xfId="0" applyNumberFormat="1" applyFont="1" applyBorder="1" applyAlignment="1">
      <alignment horizontal="center" wrapText="1"/>
    </xf>
    <xf numFmtId="0" fontId="63" fillId="0" borderId="5" xfId="0" applyFont="1" applyBorder="1" applyAlignment="1">
      <alignment horizontal="center" wrapText="1"/>
    </xf>
    <xf numFmtId="4" fontId="63" fillId="0" borderId="9" xfId="0" applyNumberFormat="1" applyFont="1" applyBorder="1" applyAlignment="1">
      <alignment horizontal="center" wrapText="1"/>
    </xf>
    <xf numFmtId="0" fontId="63" fillId="0" borderId="10" xfId="0" applyFont="1" applyBorder="1" applyAlignment="1">
      <alignment horizontal="center" wrapText="1"/>
    </xf>
    <xf numFmtId="0" fontId="63" fillId="0" borderId="11" xfId="0" applyFont="1" applyBorder="1" applyAlignment="1">
      <alignment horizontal="center" wrapText="1"/>
    </xf>
    <xf numFmtId="0" fontId="63" fillId="0" borderId="10" xfId="0" quotePrefix="1" applyFont="1" applyBorder="1" applyAlignment="1">
      <alignment horizontal="center" wrapText="1"/>
    </xf>
    <xf numFmtId="0" fontId="63" fillId="0" borderId="11" xfId="0" quotePrefix="1" applyFont="1" applyBorder="1" applyAlignment="1">
      <alignment horizontal="center" wrapText="1"/>
    </xf>
    <xf numFmtId="0" fontId="63" fillId="0" borderId="7" xfId="0" quotePrefix="1" applyFont="1" applyBorder="1" applyAlignment="1">
      <alignment horizontal="center" wrapText="1"/>
    </xf>
    <xf numFmtId="0" fontId="63" fillId="0" borderId="9" xfId="0" quotePrefix="1" applyFont="1" applyBorder="1" applyAlignment="1">
      <alignment horizontal="center" wrapText="1"/>
    </xf>
    <xf numFmtId="4" fontId="62" fillId="0" borderId="49" xfId="0" applyNumberFormat="1" applyFont="1" applyBorder="1" applyAlignment="1">
      <alignment horizontal="center" wrapText="1"/>
    </xf>
    <xf numFmtId="0" fontId="62" fillId="2" borderId="4" xfId="0" applyFont="1" applyFill="1" applyBorder="1" applyAlignment="1">
      <alignment horizontal="center" wrapText="1"/>
    </xf>
    <xf numFmtId="4" fontId="62" fillId="2" borderId="7" xfId="1" applyNumberFormat="1" applyFont="1" applyFill="1" applyBorder="1" applyAlignment="1">
      <alignment horizontal="center" wrapText="1"/>
    </xf>
    <xf numFmtId="4" fontId="62" fillId="2" borderId="48" xfId="1" applyNumberFormat="1" applyFont="1" applyFill="1" applyBorder="1" applyAlignment="1">
      <alignment horizontal="center" wrapText="1"/>
    </xf>
    <xf numFmtId="4" fontId="60" fillId="0" borderId="0" xfId="0" applyNumberFormat="1" applyFont="1" applyFill="1" applyAlignment="1">
      <alignment horizontal="center"/>
    </xf>
    <xf numFmtId="43" fontId="60" fillId="0" borderId="0" xfId="1" applyFont="1" applyAlignment="1">
      <alignment horizontal="center"/>
    </xf>
    <xf numFmtId="0" fontId="60" fillId="0" borderId="0" xfId="0" applyFont="1" applyFill="1" applyAlignment="1">
      <alignment horizontal="center"/>
    </xf>
    <xf numFmtId="43" fontId="61" fillId="0" borderId="48" xfId="0" applyNumberFormat="1" applyFont="1" applyFill="1" applyBorder="1" applyAlignment="1">
      <alignment horizontal="center"/>
    </xf>
    <xf numFmtId="43" fontId="61" fillId="7" borderId="48" xfId="0" applyNumberFormat="1" applyFont="1" applyFill="1" applyBorder="1" applyAlignment="1">
      <alignment horizontal="center"/>
    </xf>
    <xf numFmtId="43" fontId="61" fillId="0" borderId="48" xfId="1" applyFont="1" applyBorder="1" applyAlignment="1">
      <alignment horizontal="center"/>
    </xf>
    <xf numFmtId="0" fontId="61" fillId="7" borderId="0" xfId="0" applyFont="1" applyFill="1"/>
    <xf numFmtId="0" fontId="61" fillId="7" borderId="0" xfId="0" applyFont="1" applyFill="1" applyAlignment="1">
      <alignment horizontal="center"/>
    </xf>
    <xf numFmtId="43" fontId="61" fillId="7" borderId="0" xfId="0" applyNumberFormat="1" applyFont="1" applyFill="1" applyAlignment="1">
      <alignment horizontal="center"/>
    </xf>
    <xf numFmtId="0" fontId="66" fillId="4" borderId="0" xfId="0" applyFont="1" applyFill="1"/>
    <xf numFmtId="0" fontId="60" fillId="0" borderId="0" xfId="0" applyFont="1" applyAlignment="1">
      <alignment horizontal="center" vertical="center"/>
    </xf>
    <xf numFmtId="0" fontId="61" fillId="0" borderId="34" xfId="0" applyFont="1" applyBorder="1"/>
    <xf numFmtId="0" fontId="61" fillId="0" borderId="35" xfId="0" applyFont="1" applyBorder="1"/>
    <xf numFmtId="0" fontId="67" fillId="0" borderId="35" xfId="3" applyFont="1" applyFill="1" applyBorder="1" applyAlignment="1"/>
    <xf numFmtId="0" fontId="67" fillId="0" borderId="36" xfId="3" applyFont="1" applyFill="1" applyBorder="1" applyAlignment="1"/>
    <xf numFmtId="0" fontId="66" fillId="5" borderId="0" xfId="2" applyFont="1" applyFill="1" applyBorder="1" applyAlignment="1">
      <alignment horizontal="center" vertical="center"/>
    </xf>
    <xf numFmtId="0" fontId="66" fillId="4" borderId="0" xfId="0" applyFont="1" applyFill="1" applyAlignment="1">
      <alignment horizontal="center"/>
    </xf>
    <xf numFmtId="0" fontId="66" fillId="35" borderId="22" xfId="0" applyFont="1" applyFill="1" applyBorder="1" applyAlignment="1">
      <alignment horizontal="center"/>
    </xf>
    <xf numFmtId="0" fontId="61" fillId="35" borderId="22" xfId="0" applyFont="1" applyFill="1" applyBorder="1" applyAlignment="1">
      <alignment horizontal="center"/>
    </xf>
    <xf numFmtId="0" fontId="66" fillId="5" borderId="22" xfId="0" applyFont="1" applyFill="1" applyBorder="1" applyAlignment="1">
      <alignment horizontal="center"/>
    </xf>
    <xf numFmtId="0" fontId="61" fillId="5" borderId="22" xfId="0" applyFont="1" applyFill="1" applyBorder="1" applyAlignment="1">
      <alignment horizontal="center"/>
    </xf>
    <xf numFmtId="0" fontId="66" fillId="5" borderId="37" xfId="2" applyFont="1" applyFill="1" applyBorder="1"/>
    <xf numFmtId="0" fontId="66" fillId="5" borderId="38" xfId="2" applyFont="1" applyFill="1" applyBorder="1"/>
    <xf numFmtId="0" fontId="66" fillId="5" borderId="39" xfId="2" applyFont="1" applyFill="1" applyBorder="1"/>
    <xf numFmtId="0" fontId="66" fillId="5" borderId="0" xfId="2" applyFont="1" applyFill="1" applyBorder="1" applyAlignment="1">
      <alignment horizontal="center"/>
    </xf>
    <xf numFmtId="0" fontId="66" fillId="5" borderId="0" xfId="2" applyFont="1" applyFill="1" applyBorder="1"/>
    <xf numFmtId="0" fontId="66" fillId="31" borderId="0" xfId="2" applyFont="1" applyFill="1" applyBorder="1"/>
    <xf numFmtId="0" fontId="66" fillId="5" borderId="0" xfId="0" applyFont="1" applyFill="1"/>
    <xf numFmtId="0" fontId="68" fillId="5" borderId="0" xfId="0" applyFont="1" applyFill="1"/>
    <xf numFmtId="0" fontId="60" fillId="0" borderId="21" xfId="2" applyFont="1" applyFill="1" applyBorder="1"/>
    <xf numFmtId="0" fontId="60" fillId="0" borderId="22" xfId="2" applyFont="1" applyFill="1" applyBorder="1"/>
    <xf numFmtId="43" fontId="60" fillId="0" borderId="22" xfId="1" applyFont="1" applyFill="1" applyBorder="1"/>
    <xf numFmtId="43" fontId="60" fillId="0" borderId="23" xfId="1" applyFont="1" applyFill="1" applyBorder="1"/>
    <xf numFmtId="43" fontId="66" fillId="4" borderId="0" xfId="0" applyNumberFormat="1" applyFont="1" applyFill="1"/>
    <xf numFmtId="2" fontId="60" fillId="0" borderId="0" xfId="0" applyNumberFormat="1" applyFont="1" applyAlignment="1">
      <alignment horizontal="center" vertical="center"/>
    </xf>
    <xf numFmtId="43" fontId="60" fillId="0" borderId="24" xfId="7" applyFont="1" applyFill="1" applyBorder="1"/>
    <xf numFmtId="43" fontId="60" fillId="0" borderId="42" xfId="7" applyFont="1" applyFill="1" applyBorder="1"/>
    <xf numFmtId="2" fontId="60" fillId="0" borderId="0" xfId="0" applyNumberFormat="1" applyFont="1" applyAlignment="1">
      <alignment horizontal="center"/>
    </xf>
    <xf numFmtId="0" fontId="69" fillId="0" borderId="45" xfId="0" applyFont="1" applyFill="1" applyBorder="1" applyAlignment="1">
      <alignment horizontal="left" vertical="top"/>
    </xf>
    <xf numFmtId="2" fontId="60" fillId="0" borderId="0" xfId="0" applyNumberFormat="1" applyFont="1"/>
    <xf numFmtId="43" fontId="60" fillId="0" borderId="0" xfId="1" applyFont="1" applyFill="1" applyAlignment="1">
      <alignment horizontal="center"/>
    </xf>
    <xf numFmtId="2" fontId="60" fillId="0" borderId="0" xfId="0" applyNumberFormat="1" applyFont="1" applyFill="1" applyAlignment="1">
      <alignment horizontal="center"/>
    </xf>
    <xf numFmtId="43" fontId="60" fillId="0" borderId="22" xfId="7" applyFont="1" applyFill="1" applyBorder="1"/>
    <xf numFmtId="43" fontId="60" fillId="0" borderId="23" xfId="7" applyFont="1" applyFill="1" applyBorder="1"/>
    <xf numFmtId="0" fontId="69" fillId="0" borderId="45" xfId="0" applyFont="1" applyFill="1" applyBorder="1" applyAlignment="1">
      <alignment horizontal="right"/>
    </xf>
    <xf numFmtId="4" fontId="60" fillId="0" borderId="0" xfId="0" applyNumberFormat="1" applyFont="1"/>
    <xf numFmtId="43" fontId="60" fillId="0" borderId="0" xfId="0" applyNumberFormat="1" applyFont="1" applyFill="1" applyAlignment="1">
      <alignment horizontal="center"/>
    </xf>
    <xf numFmtId="0" fontId="69" fillId="0" borderId="45" xfId="0" applyFont="1" applyFill="1" applyBorder="1" applyAlignment="1">
      <alignment horizontal="right" vertical="top"/>
    </xf>
    <xf numFmtId="0" fontId="60" fillId="0" borderId="24" xfId="2" applyFont="1" applyFill="1" applyBorder="1"/>
    <xf numFmtId="0" fontId="61" fillId="0" borderId="25" xfId="2" applyFont="1" applyFill="1" applyBorder="1"/>
    <xf numFmtId="0" fontId="61" fillId="0" borderId="26" xfId="2" applyFont="1" applyFill="1" applyBorder="1"/>
    <xf numFmtId="43" fontId="61" fillId="0" borderId="26" xfId="1" applyFont="1" applyFill="1" applyBorder="1"/>
    <xf numFmtId="43" fontId="61" fillId="0" borderId="27" xfId="1" applyFont="1" applyFill="1" applyBorder="1"/>
    <xf numFmtId="2" fontId="61" fillId="0" borderId="0" xfId="0" applyNumberFormat="1" applyFont="1" applyAlignment="1">
      <alignment horizontal="center" vertical="center"/>
    </xf>
    <xf numFmtId="43" fontId="61" fillId="0" borderId="26" xfId="7" applyFont="1" applyFill="1" applyBorder="1"/>
    <xf numFmtId="43" fontId="61" fillId="0" borderId="27" xfId="7" applyFont="1" applyFill="1" applyBorder="1"/>
    <xf numFmtId="2" fontId="61" fillId="0" borderId="0" xfId="0" applyNumberFormat="1" applyFont="1" applyAlignment="1">
      <alignment horizontal="center"/>
    </xf>
    <xf numFmtId="4" fontId="61" fillId="0" borderId="0" xfId="0" applyNumberFormat="1" applyFont="1"/>
    <xf numFmtId="43" fontId="61" fillId="0" borderId="0" xfId="1" applyFont="1" applyFill="1" applyAlignment="1">
      <alignment horizontal="center"/>
    </xf>
    <xf numFmtId="2" fontId="61" fillId="0" borderId="0" xfId="0" applyNumberFormat="1" applyFont="1" applyFill="1" applyAlignment="1">
      <alignment horizontal="center"/>
    </xf>
    <xf numFmtId="0" fontId="60" fillId="0" borderId="0" xfId="2" applyFont="1" applyFill="1"/>
    <xf numFmtId="43" fontId="60" fillId="0" borderId="0" xfId="8" applyFont="1" applyFill="1"/>
    <xf numFmtId="0" fontId="61" fillId="34" borderId="0" xfId="0" applyFont="1" applyFill="1"/>
    <xf numFmtId="43" fontId="61" fillId="34" borderId="0" xfId="0" applyNumberFormat="1" applyFont="1" applyFill="1"/>
    <xf numFmtId="0" fontId="70" fillId="0" borderId="0" xfId="0" applyFont="1"/>
    <xf numFmtId="0" fontId="71" fillId="5" borderId="22" xfId="0" applyFont="1" applyFill="1" applyBorder="1" applyAlignment="1">
      <alignment horizontal="center"/>
    </xf>
    <xf numFmtId="2" fontId="70" fillId="0" borderId="0" xfId="0" applyNumberFormat="1" applyFont="1" applyAlignment="1">
      <alignment horizontal="center"/>
    </xf>
    <xf numFmtId="2" fontId="72" fillId="0" borderId="0" xfId="0" applyNumberFormat="1" applyFont="1" applyAlignment="1">
      <alignment horizontal="center"/>
    </xf>
    <xf numFmtId="0" fontId="2" fillId="7" borderId="0" xfId="0" applyFont="1" applyFill="1"/>
    <xf numFmtId="0" fontId="6" fillId="7" borderId="3" xfId="0" applyFont="1" applyFill="1" applyBorder="1" applyAlignment="1">
      <alignment wrapText="1"/>
    </xf>
    <xf numFmtId="43" fontId="0" fillId="0" borderId="0" xfId="1" applyFont="1" applyAlignment="1"/>
    <xf numFmtId="43" fontId="0" fillId="36" borderId="0" xfId="1" applyFont="1" applyFill="1" applyAlignment="1"/>
    <xf numFmtId="169" fontId="0" fillId="0" borderId="0" xfId="1" applyNumberFormat="1" applyFont="1" applyAlignment="1"/>
    <xf numFmtId="170" fontId="0" fillId="0" borderId="0" xfId="1" applyNumberFormat="1" applyFont="1" applyAlignment="1"/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75" fillId="0" borderId="0" xfId="0" applyFont="1" applyAlignment="1">
      <alignment horizontal="center"/>
    </xf>
    <xf numFmtId="43" fontId="73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wrapText="1"/>
    </xf>
    <xf numFmtId="0" fontId="6" fillId="7" borderId="0" xfId="0" applyFont="1" applyFill="1" applyBorder="1" applyAlignment="1">
      <alignment wrapText="1"/>
    </xf>
    <xf numFmtId="0" fontId="6" fillId="0" borderId="48" xfId="0" applyFont="1" applyBorder="1" applyAlignment="1">
      <alignment wrapText="1"/>
    </xf>
    <xf numFmtId="43" fontId="6" fillId="2" borderId="48" xfId="1" applyFont="1" applyFill="1" applyBorder="1" applyAlignment="1">
      <alignment wrapText="1"/>
    </xf>
    <xf numFmtId="0" fontId="6" fillId="0" borderId="48" xfId="0" applyFont="1" applyFill="1" applyBorder="1" applyAlignment="1">
      <alignment wrapText="1"/>
    </xf>
    <xf numFmtId="43" fontId="2" fillId="0" borderId="48" xfId="0" applyNumberFormat="1" applyFont="1" applyBorder="1"/>
    <xf numFmtId="43" fontId="2" fillId="0" borderId="48" xfId="1" applyFont="1" applyBorder="1" applyAlignment="1"/>
    <xf numFmtId="43" fontId="2" fillId="36" borderId="48" xfId="1" applyFont="1" applyFill="1" applyBorder="1" applyAlignment="1"/>
    <xf numFmtId="43" fontId="74" fillId="0" borderId="48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wrapText="1"/>
    </xf>
    <xf numFmtId="4" fontId="6" fillId="0" borderId="48" xfId="0" applyNumberFormat="1" applyFont="1" applyBorder="1" applyAlignment="1">
      <alignment wrapText="1"/>
    </xf>
    <xf numFmtId="43" fontId="2" fillId="0" borderId="48" xfId="1" applyFont="1" applyFill="1" applyBorder="1"/>
    <xf numFmtId="4" fontId="5" fillId="0" borderId="0" xfId="0" applyNumberFormat="1" applyFont="1" applyBorder="1" applyAlignment="1">
      <alignment wrapText="1"/>
    </xf>
    <xf numFmtId="43" fontId="0" fillId="0" borderId="0" xfId="0" applyNumberFormat="1" applyBorder="1"/>
    <xf numFmtId="0" fontId="2" fillId="0" borderId="62" xfId="0" applyFont="1" applyBorder="1"/>
    <xf numFmtId="4" fontId="6" fillId="0" borderId="63" xfId="0" applyNumberFormat="1" applyFont="1" applyBorder="1" applyAlignment="1">
      <alignment wrapText="1"/>
    </xf>
    <xf numFmtId="43" fontId="6" fillId="2" borderId="63" xfId="1" applyFont="1" applyFill="1" applyBorder="1" applyAlignment="1">
      <alignment wrapText="1"/>
    </xf>
    <xf numFmtId="0" fontId="6" fillId="0" borderId="63" xfId="0" applyFont="1" applyBorder="1" applyAlignment="1">
      <alignment wrapText="1"/>
    </xf>
    <xf numFmtId="4" fontId="6" fillId="0" borderId="63" xfId="0" applyNumberFormat="1" applyFont="1" applyFill="1" applyBorder="1" applyAlignment="1">
      <alignment wrapText="1"/>
    </xf>
    <xf numFmtId="4" fontId="6" fillId="0" borderId="64" xfId="0" applyNumberFormat="1" applyFont="1" applyFill="1" applyBorder="1" applyAlignment="1">
      <alignment wrapText="1"/>
    </xf>
    <xf numFmtId="4" fontId="6" fillId="0" borderId="62" xfId="0" applyNumberFormat="1" applyFont="1" applyFill="1" applyBorder="1" applyAlignment="1">
      <alignment wrapText="1"/>
    </xf>
    <xf numFmtId="43" fontId="6" fillId="2" borderId="64" xfId="1" applyFont="1" applyFill="1" applyBorder="1" applyAlignment="1">
      <alignment wrapText="1"/>
    </xf>
    <xf numFmtId="43" fontId="6" fillId="0" borderId="64" xfId="1" applyFont="1" applyFill="1" applyBorder="1" applyAlignment="1">
      <alignment wrapText="1"/>
    </xf>
    <xf numFmtId="43" fontId="6" fillId="36" borderId="64" xfId="1" applyFont="1" applyFill="1" applyBorder="1" applyAlignment="1">
      <alignment wrapText="1"/>
    </xf>
    <xf numFmtId="43" fontId="74" fillId="0" borderId="63" xfId="0" applyNumberFormat="1" applyFont="1" applyBorder="1" applyAlignment="1">
      <alignment horizontal="center"/>
    </xf>
    <xf numFmtId="0" fontId="2" fillId="0" borderId="63" xfId="0" applyFont="1" applyBorder="1"/>
    <xf numFmtId="0" fontId="0" fillId="0" borderId="0" xfId="0"/>
    <xf numFmtId="0" fontId="1" fillId="0" borderId="0" xfId="2" applyFill="1"/>
    <xf numFmtId="43" fontId="1" fillId="0" borderId="22" xfId="118" applyFont="1" applyFill="1" applyBorder="1"/>
    <xf numFmtId="43" fontId="2" fillId="0" borderId="26" xfId="118" applyFont="1" applyFill="1" applyBorder="1"/>
    <xf numFmtId="0" fontId="13" fillId="0" borderId="0" xfId="2" applyFont="1" applyFill="1" applyAlignment="1">
      <alignment horizontal="left"/>
    </xf>
    <xf numFmtId="0" fontId="2" fillId="0" borderId="22" xfId="2" applyFont="1" applyFill="1" applyBorder="1"/>
    <xf numFmtId="0" fontId="2" fillId="37" borderId="22" xfId="2" applyFont="1" applyFill="1" applyBorder="1"/>
    <xf numFmtId="43" fontId="2" fillId="37" borderId="22" xfId="0" applyNumberFormat="1" applyFont="1" applyFill="1" applyBorder="1"/>
    <xf numFmtId="0" fontId="16" fillId="0" borderId="65" xfId="2" applyFont="1" applyFill="1" applyBorder="1" applyAlignment="1">
      <alignment horizontal="center"/>
    </xf>
    <xf numFmtId="0" fontId="1" fillId="0" borderId="65" xfId="2" applyFill="1" applyBorder="1"/>
    <xf numFmtId="0" fontId="16" fillId="0" borderId="21" xfId="2" applyFont="1" applyFill="1" applyBorder="1" applyAlignment="1">
      <alignment horizontal="center"/>
    </xf>
    <xf numFmtId="0" fontId="2" fillId="37" borderId="23" xfId="2" applyFont="1" applyFill="1" applyBorder="1"/>
    <xf numFmtId="0" fontId="1" fillId="0" borderId="21" xfId="2" applyFill="1" applyBorder="1" applyAlignment="1">
      <alignment wrapText="1"/>
    </xf>
    <xf numFmtId="173" fontId="2" fillId="37" borderId="23" xfId="1" applyNumberFormat="1" applyFont="1" applyFill="1" applyBorder="1"/>
    <xf numFmtId="0" fontId="1" fillId="0" borderId="21" xfId="2" applyFont="1" applyFill="1" applyBorder="1" applyAlignment="1">
      <alignment wrapText="1"/>
    </xf>
    <xf numFmtId="0" fontId="2" fillId="0" borderId="25" xfId="2" applyFont="1" applyFill="1" applyBorder="1"/>
    <xf numFmtId="43" fontId="2" fillId="37" borderId="26" xfId="0" applyNumberFormat="1" applyFont="1" applyFill="1" applyBorder="1"/>
    <xf numFmtId="43" fontId="2" fillId="37" borderId="27" xfId="1" applyFont="1" applyFill="1" applyBorder="1"/>
    <xf numFmtId="0" fontId="62" fillId="0" borderId="1" xfId="0" applyFont="1" applyBorder="1" applyAlignment="1">
      <alignment wrapText="1"/>
    </xf>
    <xf numFmtId="0" fontId="62" fillId="2" borderId="6" xfId="0" applyFont="1" applyFill="1" applyBorder="1" applyAlignment="1">
      <alignment horizontal="center" wrapText="1"/>
    </xf>
    <xf numFmtId="0" fontId="63" fillId="0" borderId="12" xfId="0" applyFont="1" applyFill="1" applyBorder="1" applyAlignment="1">
      <alignment horizontal="center" wrapText="1"/>
    </xf>
    <xf numFmtId="10" fontId="60" fillId="0" borderId="0" xfId="221" applyNumberFormat="1" applyFont="1"/>
    <xf numFmtId="43" fontId="63" fillId="0" borderId="46" xfId="0" applyNumberFormat="1" applyFont="1" applyFill="1" applyBorder="1" applyAlignment="1">
      <alignment wrapText="1"/>
    </xf>
    <xf numFmtId="43" fontId="63" fillId="0" borderId="12" xfId="0" applyNumberFormat="1" applyFont="1" applyFill="1" applyBorder="1" applyAlignment="1">
      <alignment wrapText="1"/>
    </xf>
    <xf numFmtId="43" fontId="63" fillId="0" borderId="8" xfId="0" applyNumberFormat="1" applyFont="1" applyFill="1" applyBorder="1" applyAlignment="1">
      <alignment wrapText="1"/>
    </xf>
    <xf numFmtId="43" fontId="62" fillId="0" borderId="50" xfId="0" applyNumberFormat="1" applyFont="1" applyFill="1" applyBorder="1" applyAlignment="1">
      <alignment wrapText="1"/>
    </xf>
    <xf numFmtId="4" fontId="63" fillId="0" borderId="12" xfId="0" applyNumberFormat="1" applyFont="1" applyFill="1" applyBorder="1" applyAlignment="1">
      <alignment wrapText="1"/>
    </xf>
    <xf numFmtId="4" fontId="63" fillId="0" borderId="12" xfId="0" quotePrefix="1" applyNumberFormat="1" applyFont="1" applyFill="1" applyBorder="1" applyAlignment="1">
      <alignment wrapText="1"/>
    </xf>
    <xf numFmtId="4" fontId="63" fillId="0" borderId="8" xfId="0" applyNumberFormat="1" applyFont="1" applyFill="1" applyBorder="1" applyAlignment="1">
      <alignment wrapText="1"/>
    </xf>
    <xf numFmtId="4" fontId="63" fillId="0" borderId="8" xfId="0" quotePrefix="1" applyNumberFormat="1" applyFont="1" applyFill="1" applyBorder="1" applyAlignment="1">
      <alignment wrapText="1"/>
    </xf>
    <xf numFmtId="4" fontId="60" fillId="2" borderId="0" xfId="0" applyNumberFormat="1" applyFont="1" applyFill="1"/>
    <xf numFmtId="43" fontId="77" fillId="0" borderId="0" xfId="0" applyNumberFormat="1" applyFont="1"/>
    <xf numFmtId="2" fontId="60" fillId="0" borderId="0" xfId="0" applyNumberFormat="1" applyFont="1" applyFill="1"/>
    <xf numFmtId="43" fontId="60" fillId="0" borderId="0" xfId="1" applyFont="1"/>
    <xf numFmtId="43" fontId="78" fillId="0" borderId="0" xfId="0" applyNumberFormat="1" applyFont="1"/>
    <xf numFmtId="43" fontId="78" fillId="2" borderId="0" xfId="0" applyNumberFormat="1" applyFont="1" applyFill="1"/>
    <xf numFmtId="0" fontId="51" fillId="32" borderId="60" xfId="3" applyFont="1" applyFill="1" applyBorder="1" applyAlignment="1">
      <alignment horizontal="center"/>
    </xf>
    <xf numFmtId="0" fontId="51" fillId="32" borderId="61" xfId="3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4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4" fontId="63" fillId="0" borderId="10" xfId="0" applyNumberFormat="1" applyFont="1" applyBorder="1" applyAlignment="1">
      <alignment horizontal="center" wrapText="1"/>
    </xf>
    <xf numFmtId="4" fontId="63" fillId="0" borderId="11" xfId="0" applyNumberFormat="1" applyFont="1" applyBorder="1" applyAlignment="1">
      <alignment horizontal="center" wrapText="1"/>
    </xf>
    <xf numFmtId="4" fontId="63" fillId="0" borderId="10" xfId="0" quotePrefix="1" applyNumberFormat="1" applyFont="1" applyBorder="1" applyAlignment="1">
      <alignment horizontal="center" wrapText="1"/>
    </xf>
    <xf numFmtId="0" fontId="62" fillId="0" borderId="1" xfId="0" applyFont="1" applyBorder="1" applyAlignment="1">
      <alignment wrapText="1"/>
    </xf>
    <xf numFmtId="0" fontId="62" fillId="2" borderId="4" xfId="0" applyFont="1" applyFill="1" applyBorder="1" applyAlignment="1">
      <alignment wrapText="1"/>
    </xf>
    <xf numFmtId="0" fontId="62" fillId="2" borderId="5" xfId="0" applyFont="1" applyFill="1" applyBorder="1" applyAlignment="1">
      <alignment wrapText="1"/>
    </xf>
    <xf numFmtId="0" fontId="63" fillId="0" borderId="4" xfId="0" applyFont="1" applyBorder="1" applyAlignment="1">
      <alignment horizontal="center" wrapText="1"/>
    </xf>
    <xf numFmtId="0" fontId="63" fillId="0" borderId="5" xfId="0" applyFont="1" applyBorder="1" applyAlignment="1">
      <alignment horizontal="center" wrapText="1"/>
    </xf>
    <xf numFmtId="4" fontId="63" fillId="0" borderId="7" xfId="0" applyNumberFormat="1" applyFont="1" applyBorder="1" applyAlignment="1">
      <alignment horizontal="center" wrapText="1"/>
    </xf>
    <xf numFmtId="4" fontId="63" fillId="0" borderId="9" xfId="0" applyNumberFormat="1" applyFont="1" applyBorder="1" applyAlignment="1">
      <alignment horizontal="center" wrapText="1"/>
    </xf>
    <xf numFmtId="4" fontId="62" fillId="0" borderId="48" xfId="0" applyNumberFormat="1" applyFont="1" applyBorder="1" applyAlignment="1">
      <alignment horizontal="center" wrapText="1"/>
    </xf>
    <xf numFmtId="4" fontId="62" fillId="0" borderId="49" xfId="0" applyNumberFormat="1" applyFont="1" applyBorder="1" applyAlignment="1">
      <alignment horizontal="center" wrapText="1"/>
    </xf>
    <xf numFmtId="4" fontId="63" fillId="0" borderId="7" xfId="0" quotePrefix="1" applyNumberFormat="1" applyFont="1" applyBorder="1" applyAlignment="1">
      <alignment horizontal="center" wrapText="1"/>
    </xf>
    <xf numFmtId="43" fontId="10" fillId="3" borderId="10" xfId="1" applyNumberFormat="1" applyFont="1" applyFill="1" applyBorder="1" applyAlignment="1">
      <alignment wrapText="1"/>
    </xf>
    <xf numFmtId="43" fontId="10" fillId="0" borderId="10" xfId="1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3" borderId="4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43" fontId="10" fillId="0" borderId="41" xfId="1" applyNumberFormat="1" applyFont="1" applyBorder="1" applyAlignment="1">
      <alignment wrapText="1"/>
    </xf>
    <xf numFmtId="43" fontId="22" fillId="0" borderId="41" xfId="1" applyNumberFormat="1" applyFont="1" applyBorder="1" applyAlignment="1">
      <alignment wrapText="1"/>
    </xf>
    <xf numFmtId="43" fontId="10" fillId="0" borderId="13" xfId="1" applyNumberFormat="1" applyFont="1" applyBorder="1" applyAlignment="1">
      <alignment wrapText="1"/>
    </xf>
    <xf numFmtId="43" fontId="10" fillId="0" borderId="41" xfId="1" applyNumberFormat="1" applyFont="1" applyFill="1" applyBorder="1" applyAlignment="1">
      <alignment wrapText="1"/>
    </xf>
    <xf numFmtId="43" fontId="11" fillId="2" borderId="41" xfId="1" applyNumberFormat="1" applyFont="1" applyFill="1" applyBorder="1" applyAlignment="1">
      <alignment wrapText="1"/>
    </xf>
    <xf numFmtId="43" fontId="22" fillId="3" borderId="0" xfId="1" applyNumberFormat="1" applyFont="1" applyFill="1" applyBorder="1" applyAlignment="1">
      <alignment horizontal="center" wrapText="1"/>
    </xf>
    <xf numFmtId="43" fontId="10" fillId="3" borderId="0" xfId="1" applyNumberFormat="1" applyFont="1" applyFill="1" applyBorder="1" applyAlignment="1">
      <alignment horizontal="center" wrapText="1"/>
    </xf>
    <xf numFmtId="43" fontId="10" fillId="3" borderId="10" xfId="1" applyNumberFormat="1" applyFont="1" applyFill="1" applyBorder="1" applyAlignment="1">
      <alignment horizontal="center" wrapText="1"/>
    </xf>
    <xf numFmtId="43" fontId="10" fillId="3" borderId="41" xfId="1" applyNumberFormat="1" applyFont="1" applyFill="1" applyBorder="1" applyAlignment="1">
      <alignment horizontal="center" wrapText="1"/>
    </xf>
    <xf numFmtId="43" fontId="2" fillId="2" borderId="0" xfId="1" applyNumberFormat="1" applyFont="1" applyFill="1" applyAlignment="1">
      <alignment horizontal="center"/>
    </xf>
    <xf numFmtId="43" fontId="23" fillId="0" borderId="0" xfId="0" applyNumberFormat="1" applyFont="1" applyFill="1" applyBorder="1" applyAlignment="1">
      <alignment horizontal="center"/>
    </xf>
    <xf numFmtId="43" fontId="10" fillId="3" borderId="1" xfId="1" applyNumberFormat="1" applyFont="1" applyFill="1" applyBorder="1" applyAlignment="1">
      <alignment horizontal="center" wrapText="1"/>
    </xf>
    <xf numFmtId="43" fontId="10" fillId="3" borderId="13" xfId="1" applyNumberFormat="1" applyFont="1" applyFill="1" applyBorder="1" applyAlignment="1">
      <alignment horizontal="center" wrapText="1"/>
    </xf>
    <xf numFmtId="43" fontId="0" fillId="0" borderId="0" xfId="1" applyNumberFormat="1" applyFont="1" applyAlignment="1">
      <alignment horizontal="center"/>
    </xf>
    <xf numFmtId="0" fontId="15" fillId="2" borderId="31" xfId="0" applyFont="1" applyFill="1" applyBorder="1" applyAlignment="1">
      <alignment horizontal="center" wrapText="1"/>
    </xf>
    <xf numFmtId="0" fontId="15" fillId="2" borderId="32" xfId="0" applyFont="1" applyFill="1" applyBorder="1" applyAlignment="1">
      <alignment horizontal="center" wrapText="1"/>
    </xf>
    <xf numFmtId="0" fontId="15" fillId="2" borderId="33" xfId="0" applyFont="1" applyFill="1" applyBorder="1" applyAlignment="1">
      <alignment horizontal="center" wrapText="1"/>
    </xf>
    <xf numFmtId="0" fontId="76" fillId="0" borderId="31" xfId="3" applyFont="1" applyFill="1" applyBorder="1" applyAlignment="1">
      <alignment horizontal="center"/>
    </xf>
    <xf numFmtId="0" fontId="76" fillId="0" borderId="32" xfId="3" applyFont="1" applyFill="1" applyBorder="1" applyAlignment="1">
      <alignment horizontal="center"/>
    </xf>
    <xf numFmtId="0" fontId="76" fillId="0" borderId="33" xfId="3" applyFont="1" applyFill="1" applyBorder="1" applyAlignment="1">
      <alignment horizontal="center"/>
    </xf>
  </cellXfs>
  <cellStyles count="2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2 2" xfId="12" xr:uid="{00000000-0005-0000-0000-000003000000}"/>
    <cellStyle name="20% - Accent2 2 2" xfId="13" xr:uid="{00000000-0005-0000-0000-000004000000}"/>
    <cellStyle name="20% - Accent2 2 3" xfId="14" xr:uid="{00000000-0005-0000-0000-000005000000}"/>
    <cellStyle name="20% - Accent3 2" xfId="15" xr:uid="{00000000-0005-0000-0000-000006000000}"/>
    <cellStyle name="20% - Accent3 2 2" xfId="16" xr:uid="{00000000-0005-0000-0000-000007000000}"/>
    <cellStyle name="20% - Accent3 2 3" xfId="17" xr:uid="{00000000-0005-0000-0000-000008000000}"/>
    <cellStyle name="20% - Accent4 2" xfId="18" xr:uid="{00000000-0005-0000-0000-000009000000}"/>
    <cellStyle name="20% - Accent4 2 2" xfId="19" xr:uid="{00000000-0005-0000-0000-00000A000000}"/>
    <cellStyle name="20% - Accent4 2 3" xfId="20" xr:uid="{00000000-0005-0000-0000-00000B000000}"/>
    <cellStyle name="20% - Accent5 2" xfId="21" xr:uid="{00000000-0005-0000-0000-00000C000000}"/>
    <cellStyle name="20% - Accent5 2 2" xfId="22" xr:uid="{00000000-0005-0000-0000-00000D000000}"/>
    <cellStyle name="20% - Accent5 2 3" xfId="23" xr:uid="{00000000-0005-0000-0000-00000E000000}"/>
    <cellStyle name="20% - Accent6 2" xfId="24" xr:uid="{00000000-0005-0000-0000-00000F000000}"/>
    <cellStyle name="20% - Accent6 2 2" xfId="25" xr:uid="{00000000-0005-0000-0000-000010000000}"/>
    <cellStyle name="20% - Accent6 2 3" xfId="26" xr:uid="{00000000-0005-0000-0000-000011000000}"/>
    <cellStyle name="40% - Accent1 2" xfId="27" xr:uid="{00000000-0005-0000-0000-000012000000}"/>
    <cellStyle name="40% - Accent1 2 2" xfId="28" xr:uid="{00000000-0005-0000-0000-000013000000}"/>
    <cellStyle name="40% - Accent1 2 3" xfId="29" xr:uid="{00000000-0005-0000-0000-000014000000}"/>
    <cellStyle name="40% - Accent2 2" xfId="30" xr:uid="{00000000-0005-0000-0000-000015000000}"/>
    <cellStyle name="40% - Accent2 2 2" xfId="31" xr:uid="{00000000-0005-0000-0000-000016000000}"/>
    <cellStyle name="40% - Accent2 2 3" xfId="32" xr:uid="{00000000-0005-0000-0000-000017000000}"/>
    <cellStyle name="40% - Accent3 2" xfId="33" xr:uid="{00000000-0005-0000-0000-000018000000}"/>
    <cellStyle name="40% - Accent3 2 2" xfId="34" xr:uid="{00000000-0005-0000-0000-000019000000}"/>
    <cellStyle name="40% - Accent3 2 3" xfId="35" xr:uid="{00000000-0005-0000-0000-00001A000000}"/>
    <cellStyle name="40% - Accent4 2" xfId="36" xr:uid="{00000000-0005-0000-0000-00001B000000}"/>
    <cellStyle name="40% - Accent4 2 2" xfId="37" xr:uid="{00000000-0005-0000-0000-00001C000000}"/>
    <cellStyle name="40% - Accent4 2 3" xfId="38" xr:uid="{00000000-0005-0000-0000-00001D000000}"/>
    <cellStyle name="40% - Accent5 2" xfId="39" xr:uid="{00000000-0005-0000-0000-00001E000000}"/>
    <cellStyle name="40% - Accent5 2 2" xfId="40" xr:uid="{00000000-0005-0000-0000-00001F000000}"/>
    <cellStyle name="40% - Accent5 2 3" xfId="41" xr:uid="{00000000-0005-0000-0000-000020000000}"/>
    <cellStyle name="40% - Accent6 2" xfId="42" xr:uid="{00000000-0005-0000-0000-000021000000}"/>
    <cellStyle name="40% - Accent6 2 2" xfId="43" xr:uid="{00000000-0005-0000-0000-000022000000}"/>
    <cellStyle name="40% - Accent6 2 3" xfId="44" xr:uid="{00000000-0005-0000-0000-000023000000}"/>
    <cellStyle name="60% - Accent1 2" xfId="45" xr:uid="{00000000-0005-0000-0000-000024000000}"/>
    <cellStyle name="60% - Accent1 2 2" xfId="46" xr:uid="{00000000-0005-0000-0000-000025000000}"/>
    <cellStyle name="60% - Accent2 2" xfId="47" xr:uid="{00000000-0005-0000-0000-000026000000}"/>
    <cellStyle name="60% - Accent2 2 2" xfId="48" xr:uid="{00000000-0005-0000-0000-000027000000}"/>
    <cellStyle name="60% - Accent3 2" xfId="49" xr:uid="{00000000-0005-0000-0000-000028000000}"/>
    <cellStyle name="60% - Accent3 2 2" xfId="50" xr:uid="{00000000-0005-0000-0000-000029000000}"/>
    <cellStyle name="60% - Accent4 2" xfId="51" xr:uid="{00000000-0005-0000-0000-00002A000000}"/>
    <cellStyle name="60% - Accent4 2 2" xfId="52" xr:uid="{00000000-0005-0000-0000-00002B000000}"/>
    <cellStyle name="60% - Accent5 2" xfId="53" xr:uid="{00000000-0005-0000-0000-00002C000000}"/>
    <cellStyle name="60% - Accent5 2 2" xfId="54" xr:uid="{00000000-0005-0000-0000-00002D000000}"/>
    <cellStyle name="60% - Accent6 2" xfId="55" xr:uid="{00000000-0005-0000-0000-00002E000000}"/>
    <cellStyle name="60% - Accent6 2 2" xfId="56" xr:uid="{00000000-0005-0000-0000-00002F000000}"/>
    <cellStyle name="Accent1 2" xfId="57" xr:uid="{00000000-0005-0000-0000-000030000000}"/>
    <cellStyle name="Accent1 2 2" xfId="58" xr:uid="{00000000-0005-0000-0000-000031000000}"/>
    <cellStyle name="Accent2 2" xfId="59" xr:uid="{00000000-0005-0000-0000-000032000000}"/>
    <cellStyle name="Accent2 2 2" xfId="60" xr:uid="{00000000-0005-0000-0000-000033000000}"/>
    <cellStyle name="Accent3 2" xfId="61" xr:uid="{00000000-0005-0000-0000-000034000000}"/>
    <cellStyle name="Accent3 2 2" xfId="62" xr:uid="{00000000-0005-0000-0000-000035000000}"/>
    <cellStyle name="Accent4 2" xfId="63" xr:uid="{00000000-0005-0000-0000-000036000000}"/>
    <cellStyle name="Accent4 2 2" xfId="64" xr:uid="{00000000-0005-0000-0000-000037000000}"/>
    <cellStyle name="Accent5 2" xfId="65" xr:uid="{00000000-0005-0000-0000-000038000000}"/>
    <cellStyle name="Accent5 2 2" xfId="66" xr:uid="{00000000-0005-0000-0000-000039000000}"/>
    <cellStyle name="Accent6 2" xfId="67" xr:uid="{00000000-0005-0000-0000-00003A000000}"/>
    <cellStyle name="Accent6 2 2" xfId="68" xr:uid="{00000000-0005-0000-0000-00003B000000}"/>
    <cellStyle name="Bad 2" xfId="69" xr:uid="{00000000-0005-0000-0000-00003C000000}"/>
    <cellStyle name="Bad 2 2" xfId="70" xr:uid="{00000000-0005-0000-0000-00003D000000}"/>
    <cellStyle name="Calculation 2" xfId="71" xr:uid="{00000000-0005-0000-0000-00003E000000}"/>
    <cellStyle name="Calculation 2 2" xfId="72" xr:uid="{00000000-0005-0000-0000-00003F000000}"/>
    <cellStyle name="Check Cell 2" xfId="73" xr:uid="{00000000-0005-0000-0000-000040000000}"/>
    <cellStyle name="Check Cell 2 2" xfId="74" xr:uid="{00000000-0005-0000-0000-000041000000}"/>
    <cellStyle name="Comma" xfId="1" builtinId="3"/>
    <cellStyle name="Comma 10" xfId="75" xr:uid="{00000000-0005-0000-0000-000043000000}"/>
    <cellStyle name="Comma 10 2" xfId="76" xr:uid="{00000000-0005-0000-0000-000044000000}"/>
    <cellStyle name="Comma 10 2 2 3" xfId="77" xr:uid="{00000000-0005-0000-0000-000045000000}"/>
    <cellStyle name="Comma 10 3" xfId="78" xr:uid="{00000000-0005-0000-0000-000046000000}"/>
    <cellStyle name="Comma 11" xfId="79" xr:uid="{00000000-0005-0000-0000-000047000000}"/>
    <cellStyle name="Comma 11 2" xfId="80" xr:uid="{00000000-0005-0000-0000-000048000000}"/>
    <cellStyle name="Comma 11 2 2" xfId="81" xr:uid="{00000000-0005-0000-0000-000049000000}"/>
    <cellStyle name="Comma 11 2 2 2" xfId="82" xr:uid="{00000000-0005-0000-0000-00004A000000}"/>
    <cellStyle name="Comma 11 3 2" xfId="8" xr:uid="{00000000-0005-0000-0000-00004B000000}"/>
    <cellStyle name="Comma 12" xfId="83" xr:uid="{00000000-0005-0000-0000-00004C000000}"/>
    <cellStyle name="Comma 12 2" xfId="84" xr:uid="{00000000-0005-0000-0000-00004D000000}"/>
    <cellStyle name="Comma 12 2 2" xfId="85" xr:uid="{00000000-0005-0000-0000-00004E000000}"/>
    <cellStyle name="Comma 13" xfId="86" xr:uid="{00000000-0005-0000-0000-00004F000000}"/>
    <cellStyle name="Comma 14" xfId="87" xr:uid="{00000000-0005-0000-0000-000050000000}"/>
    <cellStyle name="Comma 15" xfId="88" xr:uid="{00000000-0005-0000-0000-000051000000}"/>
    <cellStyle name="Comma 16" xfId="89" xr:uid="{00000000-0005-0000-0000-000052000000}"/>
    <cellStyle name="Comma 17" xfId="90" xr:uid="{00000000-0005-0000-0000-000053000000}"/>
    <cellStyle name="Comma 17 2" xfId="91" xr:uid="{00000000-0005-0000-0000-000054000000}"/>
    <cellStyle name="Comma 18" xfId="92" xr:uid="{00000000-0005-0000-0000-000055000000}"/>
    <cellStyle name="Comma 18 2" xfId="93" xr:uid="{00000000-0005-0000-0000-000056000000}"/>
    <cellStyle name="Comma 19" xfId="94" xr:uid="{00000000-0005-0000-0000-000057000000}"/>
    <cellStyle name="Comma 19 2" xfId="95" xr:uid="{00000000-0005-0000-0000-000058000000}"/>
    <cellStyle name="Comma 2" xfId="96" xr:uid="{00000000-0005-0000-0000-000059000000}"/>
    <cellStyle name="Comma 2 2" xfId="97" xr:uid="{00000000-0005-0000-0000-00005A000000}"/>
    <cellStyle name="Comma 2 2 2" xfId="98" xr:uid="{00000000-0005-0000-0000-00005B000000}"/>
    <cellStyle name="Comma 2 3" xfId="99" xr:uid="{00000000-0005-0000-0000-00005C000000}"/>
    <cellStyle name="Comma 2 4" xfId="100" xr:uid="{00000000-0005-0000-0000-00005D000000}"/>
    <cellStyle name="Comma 20" xfId="101" xr:uid="{00000000-0005-0000-0000-00005E000000}"/>
    <cellStyle name="Comma 28" xfId="102" xr:uid="{00000000-0005-0000-0000-00005F000000}"/>
    <cellStyle name="Comma 3" xfId="103" xr:uid="{00000000-0005-0000-0000-000060000000}"/>
    <cellStyle name="Comma 3 2" xfId="104" xr:uid="{00000000-0005-0000-0000-000061000000}"/>
    <cellStyle name="Comma 3 2 2" xfId="105" xr:uid="{00000000-0005-0000-0000-000062000000}"/>
    <cellStyle name="Comma 3 3" xfId="106" xr:uid="{00000000-0005-0000-0000-000063000000}"/>
    <cellStyle name="Comma 4" xfId="107" xr:uid="{00000000-0005-0000-0000-000064000000}"/>
    <cellStyle name="Comma 4 2" xfId="108" xr:uid="{00000000-0005-0000-0000-000065000000}"/>
    <cellStyle name="Comma 5" xfId="109" xr:uid="{00000000-0005-0000-0000-000066000000}"/>
    <cellStyle name="Comma 5 2" xfId="110" xr:uid="{00000000-0005-0000-0000-000067000000}"/>
    <cellStyle name="Comma 6" xfId="111" xr:uid="{00000000-0005-0000-0000-000068000000}"/>
    <cellStyle name="Comma 6 2" xfId="112" xr:uid="{00000000-0005-0000-0000-000069000000}"/>
    <cellStyle name="Comma 6 5" xfId="6" xr:uid="{00000000-0005-0000-0000-00006A000000}"/>
    <cellStyle name="Comma 7" xfId="113" xr:uid="{00000000-0005-0000-0000-00006B000000}"/>
    <cellStyle name="Comma 7 2" xfId="114" xr:uid="{00000000-0005-0000-0000-00006C000000}"/>
    <cellStyle name="Comma 7 3" xfId="115" xr:uid="{00000000-0005-0000-0000-00006D000000}"/>
    <cellStyle name="Comma 7 4" xfId="116" xr:uid="{00000000-0005-0000-0000-00006E000000}"/>
    <cellStyle name="Comma 8" xfId="117" xr:uid="{00000000-0005-0000-0000-00006F000000}"/>
    <cellStyle name="Comma 8 2" xfId="118" xr:uid="{00000000-0005-0000-0000-000070000000}"/>
    <cellStyle name="Comma 8 2 2" xfId="119" xr:uid="{00000000-0005-0000-0000-000071000000}"/>
    <cellStyle name="Comma 8 2 3" xfId="7" xr:uid="{00000000-0005-0000-0000-000072000000}"/>
    <cellStyle name="Comma 9" xfId="120" xr:uid="{00000000-0005-0000-0000-000073000000}"/>
    <cellStyle name="Currency 2" xfId="121" xr:uid="{00000000-0005-0000-0000-000074000000}"/>
    <cellStyle name="Currency 2 2" xfId="122" xr:uid="{00000000-0005-0000-0000-000075000000}"/>
    <cellStyle name="Currency 3" xfId="123" xr:uid="{00000000-0005-0000-0000-000076000000}"/>
    <cellStyle name="Currency 4" xfId="124" xr:uid="{00000000-0005-0000-0000-000077000000}"/>
    <cellStyle name="Currency 4 2" xfId="125" xr:uid="{00000000-0005-0000-0000-000078000000}"/>
    <cellStyle name="Currency 5" xfId="126" xr:uid="{00000000-0005-0000-0000-000079000000}"/>
    <cellStyle name="Explanatory Text 2" xfId="127" xr:uid="{00000000-0005-0000-0000-00007A000000}"/>
    <cellStyle name="Explanatory Text 2 2" xfId="128" xr:uid="{00000000-0005-0000-0000-00007B000000}"/>
    <cellStyle name="Good 2" xfId="129" xr:uid="{00000000-0005-0000-0000-00007C000000}"/>
    <cellStyle name="Good 2 2" xfId="130" xr:uid="{00000000-0005-0000-0000-00007D000000}"/>
    <cellStyle name="Heading 1 2" xfId="131" xr:uid="{00000000-0005-0000-0000-00007E000000}"/>
    <cellStyle name="Heading 1 2 2" xfId="132" xr:uid="{00000000-0005-0000-0000-00007F000000}"/>
    <cellStyle name="Heading 2 2" xfId="133" xr:uid="{00000000-0005-0000-0000-000080000000}"/>
    <cellStyle name="Heading 2 2 2" xfId="134" xr:uid="{00000000-0005-0000-0000-000081000000}"/>
    <cellStyle name="Heading 3 2" xfId="135" xr:uid="{00000000-0005-0000-0000-000082000000}"/>
    <cellStyle name="Heading 3 2 2" xfId="136" xr:uid="{00000000-0005-0000-0000-000083000000}"/>
    <cellStyle name="Heading 4 2" xfId="137" xr:uid="{00000000-0005-0000-0000-000084000000}"/>
    <cellStyle name="Heading 4 2 2" xfId="138" xr:uid="{00000000-0005-0000-0000-000085000000}"/>
    <cellStyle name="Input 2" xfId="139" xr:uid="{00000000-0005-0000-0000-000086000000}"/>
    <cellStyle name="Input 2 2" xfId="140" xr:uid="{00000000-0005-0000-0000-000087000000}"/>
    <cellStyle name="Linked Cell 2" xfId="141" xr:uid="{00000000-0005-0000-0000-000088000000}"/>
    <cellStyle name="Linked Cell 2 2" xfId="142" xr:uid="{00000000-0005-0000-0000-000089000000}"/>
    <cellStyle name="Neutral 2" xfId="143" xr:uid="{00000000-0005-0000-0000-00008A000000}"/>
    <cellStyle name="Neutral 2 2" xfId="144" xr:uid="{00000000-0005-0000-0000-00008B000000}"/>
    <cellStyle name="Normal" xfId="0" builtinId="0"/>
    <cellStyle name="Normal 10" xfId="4" xr:uid="{00000000-0005-0000-0000-00008D000000}"/>
    <cellStyle name="Normal 10 2" xfId="145" xr:uid="{00000000-0005-0000-0000-00008E000000}"/>
    <cellStyle name="Normal 10 3" xfId="146" xr:uid="{00000000-0005-0000-0000-00008F000000}"/>
    <cellStyle name="Normal 11" xfId="147" xr:uid="{00000000-0005-0000-0000-000090000000}"/>
    <cellStyle name="Normal 11 2" xfId="148" xr:uid="{00000000-0005-0000-0000-000091000000}"/>
    <cellStyle name="Normal 11 2 2" xfId="219" xr:uid="{00000000-0005-0000-0000-000008010000}"/>
    <cellStyle name="Normal 11 3" xfId="149" xr:uid="{00000000-0005-0000-0000-000092000000}"/>
    <cellStyle name="Normal 12" xfId="150" xr:uid="{00000000-0005-0000-0000-000093000000}"/>
    <cellStyle name="Normal 13" xfId="151" xr:uid="{00000000-0005-0000-0000-000094000000}"/>
    <cellStyle name="Normal 13 2" xfId="152" xr:uid="{00000000-0005-0000-0000-000095000000}"/>
    <cellStyle name="Normal 14" xfId="153" xr:uid="{00000000-0005-0000-0000-000096000000}"/>
    <cellStyle name="Normal 15" xfId="154" xr:uid="{00000000-0005-0000-0000-000097000000}"/>
    <cellStyle name="Normal 16" xfId="155" xr:uid="{00000000-0005-0000-0000-000098000000}"/>
    <cellStyle name="Normal 17" xfId="156" xr:uid="{00000000-0005-0000-0000-000099000000}"/>
    <cellStyle name="Normal 18" xfId="157" xr:uid="{00000000-0005-0000-0000-00009A000000}"/>
    <cellStyle name="Normal 19" xfId="158" xr:uid="{00000000-0005-0000-0000-00009B000000}"/>
    <cellStyle name="Normal 2" xfId="159" xr:uid="{00000000-0005-0000-0000-00009C000000}"/>
    <cellStyle name="Normal 2 2" xfId="160" xr:uid="{00000000-0005-0000-0000-00009D000000}"/>
    <cellStyle name="Normal 2 2 2" xfId="161" xr:uid="{00000000-0005-0000-0000-00009E000000}"/>
    <cellStyle name="Normal 2 2 3" xfId="162" xr:uid="{00000000-0005-0000-0000-00009F000000}"/>
    <cellStyle name="Normal 2 2 3 2" xfId="5" xr:uid="{00000000-0005-0000-0000-0000A0000000}"/>
    <cellStyle name="Normal 2 3" xfId="163" xr:uid="{00000000-0005-0000-0000-0000A1000000}"/>
    <cellStyle name="Normal 2 3 2" xfId="164" xr:uid="{00000000-0005-0000-0000-0000A2000000}"/>
    <cellStyle name="Normal 2 3 2 2" xfId="165" xr:uid="{00000000-0005-0000-0000-0000A3000000}"/>
    <cellStyle name="Normal 2 3 2 3" xfId="3" xr:uid="{00000000-0005-0000-0000-0000A4000000}"/>
    <cellStyle name="Normal 2 3 3" xfId="166" xr:uid="{00000000-0005-0000-0000-0000A5000000}"/>
    <cellStyle name="Normal 2 4" xfId="167" xr:uid="{00000000-0005-0000-0000-0000A6000000}"/>
    <cellStyle name="Normal 2 5" xfId="168" xr:uid="{00000000-0005-0000-0000-0000A7000000}"/>
    <cellStyle name="Normal 2_NORBanks(JUNE 17)" xfId="169" xr:uid="{00000000-0005-0000-0000-0000A8000000}"/>
    <cellStyle name="Normal 20" xfId="170" xr:uid="{00000000-0005-0000-0000-0000A9000000}"/>
    <cellStyle name="Normal 21" xfId="171" xr:uid="{00000000-0005-0000-0000-0000AA000000}"/>
    <cellStyle name="Normal 22" xfId="172" xr:uid="{00000000-0005-0000-0000-0000AB000000}"/>
    <cellStyle name="Normal 23" xfId="173" xr:uid="{00000000-0005-0000-0000-0000AC000000}"/>
    <cellStyle name="Normal 23 2" xfId="174" xr:uid="{00000000-0005-0000-0000-0000AD000000}"/>
    <cellStyle name="Normal 24" xfId="175" xr:uid="{00000000-0005-0000-0000-0000AE000000}"/>
    <cellStyle name="Normal 3" xfId="176" xr:uid="{00000000-0005-0000-0000-0000AF000000}"/>
    <cellStyle name="Normal 3 2" xfId="177" xr:uid="{00000000-0005-0000-0000-0000B0000000}"/>
    <cellStyle name="Normal 3 3" xfId="178" xr:uid="{00000000-0005-0000-0000-0000B1000000}"/>
    <cellStyle name="Normal 4" xfId="179" xr:uid="{00000000-0005-0000-0000-0000B2000000}"/>
    <cellStyle name="Normal 4 2" xfId="180" xr:uid="{00000000-0005-0000-0000-0000B3000000}"/>
    <cellStyle name="Normal 4 3" xfId="181" xr:uid="{00000000-0005-0000-0000-0000B4000000}"/>
    <cellStyle name="Normal 4 4" xfId="182" xr:uid="{00000000-0005-0000-0000-0000B5000000}"/>
    <cellStyle name="Normal 5" xfId="183" xr:uid="{00000000-0005-0000-0000-0000B6000000}"/>
    <cellStyle name="Normal 5 2" xfId="184" xr:uid="{00000000-0005-0000-0000-0000B7000000}"/>
    <cellStyle name="Normal 5 3" xfId="185" xr:uid="{00000000-0005-0000-0000-0000B8000000}"/>
    <cellStyle name="Normal 6" xfId="186" xr:uid="{00000000-0005-0000-0000-0000B9000000}"/>
    <cellStyle name="Normal 7" xfId="187" xr:uid="{00000000-0005-0000-0000-0000BA000000}"/>
    <cellStyle name="Normal 7 2" xfId="188" xr:uid="{00000000-0005-0000-0000-0000BB000000}"/>
    <cellStyle name="Normal 7 2 2" xfId="220" xr:uid="{00000000-0005-0000-0000-000009010000}"/>
    <cellStyle name="Normal 8" xfId="189" xr:uid="{00000000-0005-0000-0000-0000BC000000}"/>
    <cellStyle name="Normal 9" xfId="190" xr:uid="{00000000-0005-0000-0000-0000BD000000}"/>
    <cellStyle name="Normal 9 2" xfId="191" xr:uid="{00000000-0005-0000-0000-0000BE000000}"/>
    <cellStyle name="Normal 9 2 2" xfId="192" xr:uid="{00000000-0005-0000-0000-0000BF000000}"/>
    <cellStyle name="Normal 9 2 2 2" xfId="193" xr:uid="{00000000-0005-0000-0000-0000C0000000}"/>
    <cellStyle name="Normal 9 2 2 2 2" xfId="2" xr:uid="{00000000-0005-0000-0000-0000C1000000}"/>
    <cellStyle name="Normal 9 2 2 2 2 2" xfId="194" xr:uid="{00000000-0005-0000-0000-0000C2000000}"/>
    <cellStyle name="Normal 9 2 2 2 2 3" xfId="195" xr:uid="{00000000-0005-0000-0000-0000C3000000}"/>
    <cellStyle name="Normal 9 2 2 3" xfId="196" xr:uid="{00000000-0005-0000-0000-0000C4000000}"/>
    <cellStyle name="Normal 9 2 2 4" xfId="197" xr:uid="{00000000-0005-0000-0000-0000C5000000}"/>
    <cellStyle name="Normal 9 3" xfId="198" xr:uid="{00000000-0005-0000-0000-0000C6000000}"/>
    <cellStyle name="Normal 9_NORBanks(JUNE 17)" xfId="199" xr:uid="{00000000-0005-0000-0000-0000C7000000}"/>
    <cellStyle name="Note 2" xfId="200" xr:uid="{00000000-0005-0000-0000-0000C8000000}"/>
    <cellStyle name="Note 2 2" xfId="201" xr:uid="{00000000-0005-0000-0000-0000C9000000}"/>
    <cellStyle name="Note 2 3" xfId="202" xr:uid="{00000000-0005-0000-0000-0000CA000000}"/>
    <cellStyle name="Output 2" xfId="203" xr:uid="{00000000-0005-0000-0000-0000CB000000}"/>
    <cellStyle name="Output 2 2" xfId="204" xr:uid="{00000000-0005-0000-0000-0000CC000000}"/>
    <cellStyle name="Percent" xfId="221" builtinId="5"/>
    <cellStyle name="Percent 2" xfId="205" xr:uid="{00000000-0005-0000-0000-0000CD000000}"/>
    <cellStyle name="Percent 2 2" xfId="206" xr:uid="{00000000-0005-0000-0000-0000CE000000}"/>
    <cellStyle name="Percent 3" xfId="207" xr:uid="{00000000-0005-0000-0000-0000CF000000}"/>
    <cellStyle name="Percent 4" xfId="208" xr:uid="{00000000-0005-0000-0000-0000D0000000}"/>
    <cellStyle name="Percent 4 2" xfId="209" xr:uid="{00000000-0005-0000-0000-0000D1000000}"/>
    <cellStyle name="Percent 5" xfId="210" xr:uid="{00000000-0005-0000-0000-0000D2000000}"/>
    <cellStyle name="Percent 5 2" xfId="211" xr:uid="{00000000-0005-0000-0000-0000D3000000}"/>
    <cellStyle name="Percent 6" xfId="212" xr:uid="{00000000-0005-0000-0000-0000D4000000}"/>
    <cellStyle name="Title 2" xfId="213" xr:uid="{00000000-0005-0000-0000-0000D5000000}"/>
    <cellStyle name="Title 2 2" xfId="214" xr:uid="{00000000-0005-0000-0000-0000D6000000}"/>
    <cellStyle name="Total 2" xfId="215" xr:uid="{00000000-0005-0000-0000-0000D7000000}"/>
    <cellStyle name="Total 2 2" xfId="216" xr:uid="{00000000-0005-0000-0000-0000D8000000}"/>
    <cellStyle name="Warning Text 2" xfId="217" xr:uid="{00000000-0005-0000-0000-0000D9000000}"/>
    <cellStyle name="Warning Text 2 2" xfId="21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workbookViewId="0">
      <pane xSplit="4" ySplit="3" topLeftCell="U4" activePane="bottomRight" state="frozen"/>
      <selection pane="topRight" activeCell="E1" sqref="E1"/>
      <selection pane="bottomLeft" activeCell="A4" sqref="A4"/>
      <selection pane="bottomRight" activeCell="AE28" sqref="AE28"/>
    </sheetView>
  </sheetViews>
  <sheetFormatPr defaultRowHeight="15"/>
  <cols>
    <col min="2" max="2" width="17.140625" customWidth="1"/>
    <col min="3" max="3" width="22.28515625" customWidth="1"/>
    <col min="4" max="4" width="13.85546875" customWidth="1"/>
    <col min="5" max="5" width="13.140625" customWidth="1"/>
    <col min="6" max="6" width="13.42578125" customWidth="1"/>
    <col min="7" max="7" width="12.7109375" customWidth="1"/>
    <col min="8" max="8" width="13.7109375" customWidth="1"/>
    <col min="9" max="9" width="15.28515625" customWidth="1"/>
    <col min="10" max="10" width="15.85546875" style="1" customWidth="1"/>
    <col min="11" max="11" width="13.85546875" customWidth="1"/>
    <col min="12" max="12" width="14.42578125" customWidth="1"/>
    <col min="13" max="13" width="15.42578125" customWidth="1"/>
    <col min="14" max="14" width="15.140625" customWidth="1"/>
    <col min="15" max="15" width="17.7109375" style="1" customWidth="1"/>
    <col min="16" max="16" width="16" customWidth="1"/>
    <col min="17" max="17" width="14.42578125" customWidth="1"/>
    <col min="18" max="19" width="9.28515625" customWidth="1"/>
    <col min="20" max="20" width="9.28515625" style="1" customWidth="1"/>
    <col min="21" max="21" width="9.28515625" style="16" customWidth="1"/>
    <col min="23" max="23" width="9.5703125" style="16" bestFit="1" customWidth="1"/>
    <col min="24" max="24" width="11.85546875" style="16" customWidth="1"/>
    <col min="25" max="25" width="11.42578125" style="1" customWidth="1"/>
    <col min="26" max="26" width="9.5703125" bestFit="1" customWidth="1"/>
    <col min="27" max="27" width="12.5703125" style="338" customWidth="1"/>
    <col min="28" max="28" width="12" style="344" customWidth="1"/>
    <col min="29" max="29" width="14.140625" style="344" customWidth="1"/>
  </cols>
  <sheetData>
    <row r="1" spans="1:29" ht="15.75" thickBot="1"/>
    <row r="2" spans="1:29" ht="16.5" thickTop="1">
      <c r="B2" s="415" t="s">
        <v>362</v>
      </c>
      <c r="C2" s="415"/>
      <c r="D2" s="415"/>
      <c r="E2" s="415"/>
      <c r="F2" s="415"/>
      <c r="G2" s="415"/>
      <c r="H2" s="415"/>
      <c r="I2" s="415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77" t="s">
        <v>0</v>
      </c>
      <c r="Y2" s="4"/>
    </row>
    <row r="3" spans="1:29" s="61" customFormat="1" ht="15.75">
      <c r="B3" s="58"/>
      <c r="C3" s="58"/>
      <c r="D3" s="59">
        <v>2013</v>
      </c>
      <c r="E3" s="58"/>
      <c r="F3" s="59">
        <v>2014</v>
      </c>
      <c r="G3" s="58"/>
      <c r="H3" s="58"/>
      <c r="I3" s="58"/>
      <c r="J3" s="60"/>
      <c r="K3" s="59">
        <v>2015</v>
      </c>
      <c r="L3" s="58"/>
      <c r="M3" s="58"/>
      <c r="N3" s="58"/>
      <c r="O3" s="60"/>
      <c r="P3" s="59">
        <v>2016</v>
      </c>
      <c r="Q3" s="58"/>
      <c r="R3" s="58"/>
      <c r="S3" s="58"/>
      <c r="T3" s="60"/>
      <c r="U3" s="78">
        <v>2017</v>
      </c>
      <c r="W3" s="110"/>
      <c r="X3" s="110"/>
      <c r="Y3" s="60"/>
      <c r="Z3" s="61">
        <v>2018</v>
      </c>
      <c r="AA3" s="204"/>
      <c r="AB3" s="345" t="s">
        <v>486</v>
      </c>
      <c r="AC3" s="345" t="s">
        <v>488</v>
      </c>
    </row>
    <row r="4" spans="1:29" s="28" customFormat="1" ht="27" thickBot="1">
      <c r="B4" s="169" t="s">
        <v>0</v>
      </c>
      <c r="C4" s="169" t="s">
        <v>0</v>
      </c>
      <c r="D4" s="169" t="s">
        <v>1</v>
      </c>
      <c r="E4" s="169" t="s">
        <v>2</v>
      </c>
      <c r="F4" s="169" t="s">
        <v>3</v>
      </c>
      <c r="G4" s="169" t="s">
        <v>4</v>
      </c>
      <c r="H4" s="169" t="s">
        <v>1</v>
      </c>
      <c r="I4" s="169" t="s">
        <v>2</v>
      </c>
      <c r="J4" s="349" t="s">
        <v>5</v>
      </c>
      <c r="K4" s="169" t="s">
        <v>3</v>
      </c>
      <c r="L4" s="169" t="s">
        <v>4</v>
      </c>
      <c r="M4" s="169" t="s">
        <v>1</v>
      </c>
      <c r="N4" s="169" t="s">
        <v>2</v>
      </c>
      <c r="O4" s="349" t="s">
        <v>6</v>
      </c>
      <c r="P4" s="169" t="s">
        <v>3</v>
      </c>
      <c r="Q4" s="169" t="s">
        <v>4</v>
      </c>
      <c r="R4" s="169" t="s">
        <v>1</v>
      </c>
      <c r="S4" s="169" t="s">
        <v>2</v>
      </c>
      <c r="T4" s="349" t="s">
        <v>7</v>
      </c>
      <c r="U4" s="111" t="s">
        <v>3</v>
      </c>
      <c r="V4" s="111" t="s">
        <v>4</v>
      </c>
      <c r="W4" s="111" t="s">
        <v>1</v>
      </c>
      <c r="X4" s="111" t="s">
        <v>2</v>
      </c>
      <c r="Y4" s="349" t="s">
        <v>329</v>
      </c>
      <c r="Z4" s="111" t="s">
        <v>3</v>
      </c>
      <c r="AA4" s="350" t="s">
        <v>4</v>
      </c>
      <c r="AB4" s="345" t="s">
        <v>487</v>
      </c>
      <c r="AC4" s="345" t="s">
        <v>487</v>
      </c>
    </row>
    <row r="5" spans="1:29" s="83" customFormat="1" ht="15.75" thickBot="1">
      <c r="A5" s="82"/>
      <c r="B5" s="416" t="s">
        <v>8</v>
      </c>
      <c r="C5" s="416"/>
      <c r="D5" s="351">
        <v>195.28</v>
      </c>
      <c r="E5" s="351">
        <v>121.82</v>
      </c>
      <c r="F5" s="351">
        <v>490.69</v>
      </c>
      <c r="G5" s="351">
        <v>472.99</v>
      </c>
      <c r="H5" s="351">
        <v>544.5</v>
      </c>
      <c r="I5" s="351">
        <v>768.86</v>
      </c>
      <c r="J5" s="352">
        <f>SUM(F5:I5)</f>
        <v>2277.04</v>
      </c>
      <c r="K5" s="351">
        <v>394.61</v>
      </c>
      <c r="L5" s="351">
        <v>211.14</v>
      </c>
      <c r="M5" s="351">
        <v>717.71</v>
      </c>
      <c r="N5" s="351">
        <v>123.16</v>
      </c>
      <c r="O5" s="352">
        <f>SUM(K5:N5)</f>
        <v>1446.6200000000001</v>
      </c>
      <c r="P5" s="351">
        <v>174.46</v>
      </c>
      <c r="Q5" s="351">
        <v>184.29</v>
      </c>
      <c r="R5" s="351">
        <v>340.64</v>
      </c>
      <c r="S5" s="351">
        <v>344.63</v>
      </c>
      <c r="T5" s="352">
        <f>SUM(P5:S5)</f>
        <v>1044.02</v>
      </c>
      <c r="U5" s="353">
        <v>211.38</v>
      </c>
      <c r="V5" s="354">
        <v>274.36988187999998</v>
      </c>
      <c r="W5" s="181">
        <f>SUM(W6:W7)</f>
        <v>117.59506864000001</v>
      </c>
      <c r="X5" s="181">
        <f>SUM(X6:X7)</f>
        <v>378.41</v>
      </c>
      <c r="Y5" s="352">
        <f>SUM(U5:X5)</f>
        <v>981.75495051999997</v>
      </c>
      <c r="Z5" s="355">
        <f>SUM(Z6:Z7)</f>
        <v>246.61605839999996</v>
      </c>
      <c r="AA5" s="356">
        <f>SUM(AA6:AA7)</f>
        <v>261.34717744</v>
      </c>
      <c r="AB5" s="357">
        <f>(AA5-Z5)/Z5*100</f>
        <v>5.9733008205438258</v>
      </c>
      <c r="AC5" s="357">
        <f>(AA5-V5)/V5*100</f>
        <v>-4.7464045072176217</v>
      </c>
    </row>
    <row r="6" spans="1:29" ht="15.75" thickBot="1">
      <c r="B6" s="7" t="s">
        <v>0</v>
      </c>
      <c r="C6" s="5" t="s">
        <v>9</v>
      </c>
      <c r="D6" s="5">
        <v>194.63</v>
      </c>
      <c r="E6" s="5">
        <v>113.95</v>
      </c>
      <c r="F6" s="5">
        <v>490.39</v>
      </c>
      <c r="G6" s="5">
        <v>461.58</v>
      </c>
      <c r="H6" s="5">
        <v>544.21</v>
      </c>
      <c r="I6" s="5">
        <v>767.83</v>
      </c>
      <c r="J6" s="6">
        <f t="shared" ref="J6:J17" si="0">SUM(F6:I6)</f>
        <v>2264.0100000000002</v>
      </c>
      <c r="K6" s="5">
        <v>394.56</v>
      </c>
      <c r="L6" s="5">
        <v>211.01</v>
      </c>
      <c r="M6" s="5">
        <v>715.86</v>
      </c>
      <c r="N6" s="5">
        <v>120.98</v>
      </c>
      <c r="O6" s="6">
        <f t="shared" ref="O6:O17" si="1">SUM(K6:N6)</f>
        <v>1442.4099999999999</v>
      </c>
      <c r="P6" s="5">
        <v>173.73</v>
      </c>
      <c r="Q6" s="5">
        <v>184.21</v>
      </c>
      <c r="R6" s="5">
        <v>340.64</v>
      </c>
      <c r="S6" s="5">
        <v>344.57</v>
      </c>
      <c r="T6" s="6">
        <f t="shared" ref="T6:T17" si="2">SUM(P6:S6)</f>
        <v>1043.1499999999999</v>
      </c>
      <c r="U6" s="79">
        <v>210.1</v>
      </c>
      <c r="V6" s="56">
        <v>274.06988187999997</v>
      </c>
      <c r="W6" s="112">
        <v>117.46884221000001</v>
      </c>
      <c r="X6" s="16">
        <v>377.8</v>
      </c>
      <c r="Y6" s="6">
        <f t="shared" ref="Y6:Y16" si="3">SUM(U6:X6)</f>
        <v>979.43872409000005</v>
      </c>
      <c r="Z6" s="340">
        <v>246.61107839999997</v>
      </c>
      <c r="AA6" s="341">
        <v>255.71379719999999</v>
      </c>
      <c r="AB6" s="348">
        <f t="shared" ref="AB6:AB17" si="4">(AA6-Z6)/Z6*100</f>
        <v>3.6911232289554841</v>
      </c>
      <c r="AC6" s="348">
        <f t="shared" ref="AC6:AC17" si="5">(AA6-V6)/V6*100</f>
        <v>-6.6975928015458095</v>
      </c>
    </row>
    <row r="7" spans="1:29" ht="15.75" thickBot="1">
      <c r="B7" s="358" t="s">
        <v>0</v>
      </c>
      <c r="C7" s="359" t="s">
        <v>10</v>
      </c>
      <c r="D7" s="359">
        <v>0.65</v>
      </c>
      <c r="E7" s="359">
        <v>7.87</v>
      </c>
      <c r="F7" s="359">
        <v>0.3</v>
      </c>
      <c r="G7" s="359">
        <v>11.41</v>
      </c>
      <c r="H7" s="359">
        <v>0.28999999999999998</v>
      </c>
      <c r="I7" s="359">
        <v>1.03</v>
      </c>
      <c r="J7" s="113">
        <f t="shared" si="0"/>
        <v>13.03</v>
      </c>
      <c r="K7" s="359">
        <v>0.05</v>
      </c>
      <c r="L7" s="359">
        <v>0.13</v>
      </c>
      <c r="M7" s="359">
        <v>1.86</v>
      </c>
      <c r="N7" s="359">
        <v>2.17</v>
      </c>
      <c r="O7" s="113">
        <f t="shared" si="1"/>
        <v>4.21</v>
      </c>
      <c r="P7" s="359">
        <v>0.73</v>
      </c>
      <c r="Q7" s="359">
        <v>0.08</v>
      </c>
      <c r="R7" s="360" t="s">
        <v>11</v>
      </c>
      <c r="S7" s="359">
        <v>7.0000000000000007E-2</v>
      </c>
      <c r="T7" s="113">
        <f t="shared" si="2"/>
        <v>0.87999999999999989</v>
      </c>
      <c r="U7" s="57">
        <v>1.28</v>
      </c>
      <c r="V7" s="56">
        <v>0.3</v>
      </c>
      <c r="W7" s="112">
        <v>0.12622643</v>
      </c>
      <c r="X7" s="16">
        <v>0.61</v>
      </c>
      <c r="Y7" s="113">
        <f t="shared" si="3"/>
        <v>2.3162264299999999</v>
      </c>
      <c r="Z7" s="342">
        <v>4.9800000000000001E-3</v>
      </c>
      <c r="AA7" s="341">
        <v>5.6333802400000001</v>
      </c>
      <c r="AB7" s="348">
        <f t="shared" si="4"/>
        <v>113020.08514056227</v>
      </c>
      <c r="AC7" s="348">
        <f t="shared" si="5"/>
        <v>1777.7934133333335</v>
      </c>
    </row>
    <row r="8" spans="1:29" s="83" customFormat="1" ht="15.75" thickBot="1">
      <c r="A8" s="82"/>
      <c r="B8" s="416" t="s">
        <v>12</v>
      </c>
      <c r="C8" s="416"/>
      <c r="D8" s="361">
        <v>3735.48</v>
      </c>
      <c r="E8" s="361">
        <v>3395.76</v>
      </c>
      <c r="F8" s="361">
        <v>2869.19</v>
      </c>
      <c r="G8" s="361">
        <v>4917.13</v>
      </c>
      <c r="H8" s="361">
        <v>5127.75</v>
      </c>
      <c r="I8" s="361">
        <v>2003.1</v>
      </c>
      <c r="J8" s="352">
        <f t="shared" si="0"/>
        <v>14917.17</v>
      </c>
      <c r="K8" s="361">
        <v>1860.65</v>
      </c>
      <c r="L8" s="361">
        <v>2183.15</v>
      </c>
      <c r="M8" s="361">
        <v>1009.13</v>
      </c>
      <c r="N8" s="351">
        <v>952.5</v>
      </c>
      <c r="O8" s="352">
        <f t="shared" si="1"/>
        <v>6005.43</v>
      </c>
      <c r="P8" s="351">
        <v>271.02999999999997</v>
      </c>
      <c r="Q8" s="351">
        <v>337.31</v>
      </c>
      <c r="R8" s="351">
        <v>920.32</v>
      </c>
      <c r="S8" s="351">
        <v>284.22000000000003</v>
      </c>
      <c r="T8" s="352">
        <f t="shared" si="2"/>
        <v>1812.8799999999999</v>
      </c>
      <c r="U8" s="353">
        <v>313.61</v>
      </c>
      <c r="V8" s="354">
        <v>770.50856019000003</v>
      </c>
      <c r="W8" s="181">
        <f>SUM(W9:W11)</f>
        <v>2767.41595065</v>
      </c>
      <c r="X8" s="181">
        <f>SUM(X9:X11)</f>
        <v>3477.5299999999997</v>
      </c>
      <c r="Y8" s="352">
        <f t="shared" si="3"/>
        <v>7329.0645108400004</v>
      </c>
      <c r="Z8" s="355">
        <f>SUM(Z9:Z11)</f>
        <v>4565.0886116999991</v>
      </c>
      <c r="AA8" s="356">
        <f>SUM(AA9:AA11)</f>
        <v>4119.4565235</v>
      </c>
      <c r="AB8" s="357">
        <f t="shared" si="4"/>
        <v>-9.7617401567600588</v>
      </c>
      <c r="AC8" s="357">
        <f t="shared" si="5"/>
        <v>434.64124038857943</v>
      </c>
    </row>
    <row r="9" spans="1:29" ht="15.75" thickBot="1">
      <c r="B9" s="7" t="s">
        <v>0</v>
      </c>
      <c r="C9" s="5" t="s">
        <v>9</v>
      </c>
      <c r="D9" s="9">
        <v>3532.53</v>
      </c>
      <c r="E9" s="9">
        <v>2719.29</v>
      </c>
      <c r="F9" s="9">
        <v>2260.36</v>
      </c>
      <c r="G9" s="9">
        <v>3875.35</v>
      </c>
      <c r="H9" s="9">
        <v>3770.37</v>
      </c>
      <c r="I9" s="9">
        <v>1542.08</v>
      </c>
      <c r="J9" s="6">
        <f t="shared" si="0"/>
        <v>11448.16</v>
      </c>
      <c r="K9" s="9">
        <v>1139.3800000000001</v>
      </c>
      <c r="L9" s="9">
        <v>1846.08</v>
      </c>
      <c r="M9" s="5">
        <v>879.97</v>
      </c>
      <c r="N9" s="5">
        <v>792.12</v>
      </c>
      <c r="O9" s="6">
        <f t="shared" si="1"/>
        <v>4657.55</v>
      </c>
      <c r="P9" s="5">
        <v>201.69</v>
      </c>
      <c r="Q9" s="5">
        <v>279.81</v>
      </c>
      <c r="R9" s="5">
        <v>201.12</v>
      </c>
      <c r="S9" s="5">
        <v>176.44</v>
      </c>
      <c r="T9" s="6">
        <f t="shared" si="2"/>
        <v>859.06</v>
      </c>
      <c r="U9" s="79">
        <v>101.99</v>
      </c>
      <c r="V9" s="56">
        <v>614.05410073999997</v>
      </c>
      <c r="W9" s="112">
        <v>1932.0681639300001</v>
      </c>
      <c r="X9" s="16">
        <v>989.2</v>
      </c>
      <c r="Y9" s="6">
        <f t="shared" si="3"/>
        <v>3637.3122646700003</v>
      </c>
      <c r="Z9" s="340">
        <v>701.60979167999994</v>
      </c>
      <c r="AA9" s="341">
        <v>1048.38559528</v>
      </c>
      <c r="AB9" s="348">
        <f t="shared" si="4"/>
        <v>49.425736030514578</v>
      </c>
      <c r="AC9" s="348">
        <f t="shared" si="5"/>
        <v>70.731796109916829</v>
      </c>
    </row>
    <row r="10" spans="1:29" ht="15.75" thickBot="1">
      <c r="B10" s="7" t="s">
        <v>0</v>
      </c>
      <c r="C10" s="5" t="s">
        <v>13</v>
      </c>
      <c r="D10" s="5">
        <v>31.64</v>
      </c>
      <c r="E10" s="5">
        <v>427.65</v>
      </c>
      <c r="F10" s="5">
        <v>482.49</v>
      </c>
      <c r="G10" s="5">
        <v>731.74</v>
      </c>
      <c r="H10" s="9">
        <v>1000.28</v>
      </c>
      <c r="I10" s="5">
        <v>229.48</v>
      </c>
      <c r="J10" s="6">
        <f t="shared" si="0"/>
        <v>2443.9900000000002</v>
      </c>
      <c r="K10" s="5">
        <v>705.12</v>
      </c>
      <c r="L10" s="5">
        <v>50.54</v>
      </c>
      <c r="M10" s="5">
        <v>20.34</v>
      </c>
      <c r="N10" s="5">
        <v>0.28000000000000003</v>
      </c>
      <c r="O10" s="6">
        <f t="shared" si="1"/>
        <v>776.28</v>
      </c>
      <c r="P10" s="5">
        <v>1.5</v>
      </c>
      <c r="Q10" s="8" t="s">
        <v>11</v>
      </c>
      <c r="R10" s="5">
        <v>369</v>
      </c>
      <c r="S10" s="5">
        <v>25.4</v>
      </c>
      <c r="T10" s="6">
        <f t="shared" si="2"/>
        <v>395.9</v>
      </c>
      <c r="U10" s="80" t="s">
        <v>11</v>
      </c>
      <c r="V10" s="56">
        <v>57.869459450000001</v>
      </c>
      <c r="W10" s="112">
        <v>115.434144</v>
      </c>
      <c r="X10" s="16">
        <v>309.54000000000002</v>
      </c>
      <c r="Y10" s="6">
        <f t="shared" si="3"/>
        <v>482.84360345000005</v>
      </c>
      <c r="Z10" s="340">
        <v>335.87719169999997</v>
      </c>
      <c r="AA10" s="341">
        <v>400.13919719</v>
      </c>
      <c r="AB10" s="348">
        <f t="shared" si="4"/>
        <v>19.13258985069692</v>
      </c>
      <c r="AC10" s="348">
        <f t="shared" si="5"/>
        <v>591.45141667640019</v>
      </c>
    </row>
    <row r="11" spans="1:29" ht="15.75" thickBot="1">
      <c r="B11" s="358" t="s">
        <v>0</v>
      </c>
      <c r="C11" s="359" t="s">
        <v>14</v>
      </c>
      <c r="D11" s="359">
        <v>171.32</v>
      </c>
      <c r="E11" s="359">
        <v>248.83</v>
      </c>
      <c r="F11" s="359">
        <v>126.34</v>
      </c>
      <c r="G11" s="359">
        <v>310.04000000000002</v>
      </c>
      <c r="H11" s="359">
        <v>357.1</v>
      </c>
      <c r="I11" s="359">
        <v>231.54</v>
      </c>
      <c r="J11" s="113">
        <f t="shared" si="0"/>
        <v>1025.02</v>
      </c>
      <c r="K11" s="359">
        <v>16.14</v>
      </c>
      <c r="L11" s="359">
        <v>286.52999999999997</v>
      </c>
      <c r="M11" s="359">
        <v>108.82</v>
      </c>
      <c r="N11" s="359">
        <v>160.1</v>
      </c>
      <c r="O11" s="113">
        <f t="shared" si="1"/>
        <v>571.58999999999992</v>
      </c>
      <c r="P11" s="359">
        <v>67.849999999999994</v>
      </c>
      <c r="Q11" s="359">
        <v>57.5</v>
      </c>
      <c r="R11" s="359">
        <v>350.2</v>
      </c>
      <c r="S11" s="359">
        <v>82.37</v>
      </c>
      <c r="T11" s="113">
        <f t="shared" si="2"/>
        <v>557.91999999999996</v>
      </c>
      <c r="U11" s="57">
        <v>211.61</v>
      </c>
      <c r="V11" s="56">
        <v>98.584999999999994</v>
      </c>
      <c r="W11" s="112">
        <v>719.91364271999987</v>
      </c>
      <c r="X11" s="183">
        <v>2178.79</v>
      </c>
      <c r="Y11" s="113">
        <f t="shared" si="3"/>
        <v>3208.8986427199998</v>
      </c>
      <c r="Z11" s="340">
        <v>3527.6016283199997</v>
      </c>
      <c r="AA11" s="341">
        <v>2670.9317310299998</v>
      </c>
      <c r="AB11" s="348">
        <f t="shared" si="4"/>
        <v>-24.284768733877247</v>
      </c>
      <c r="AC11" s="348">
        <f t="shared" si="5"/>
        <v>2609.2678714104577</v>
      </c>
    </row>
    <row r="12" spans="1:29" s="83" customFormat="1" ht="15.75" thickBot="1">
      <c r="A12" s="82"/>
      <c r="B12" s="416" t="s">
        <v>15</v>
      </c>
      <c r="C12" s="416"/>
      <c r="D12" s="351">
        <v>488</v>
      </c>
      <c r="E12" s="361">
        <v>1163.81</v>
      </c>
      <c r="F12" s="351">
        <v>544.66999999999996</v>
      </c>
      <c r="G12" s="351">
        <v>413.76</v>
      </c>
      <c r="H12" s="351">
        <v>870.33</v>
      </c>
      <c r="I12" s="361">
        <v>1727.78</v>
      </c>
      <c r="J12" s="352">
        <f t="shared" si="0"/>
        <v>3556.54</v>
      </c>
      <c r="K12" s="351">
        <v>416.34</v>
      </c>
      <c r="L12" s="351">
        <v>272.07</v>
      </c>
      <c r="M12" s="361">
        <v>1021.26</v>
      </c>
      <c r="N12" s="351">
        <v>481.3</v>
      </c>
      <c r="O12" s="352">
        <f t="shared" si="1"/>
        <v>2190.9700000000003</v>
      </c>
      <c r="P12" s="351">
        <v>265.48</v>
      </c>
      <c r="Q12" s="351">
        <v>520.57000000000005</v>
      </c>
      <c r="R12" s="351">
        <v>561.16</v>
      </c>
      <c r="S12" s="351">
        <v>920.03</v>
      </c>
      <c r="T12" s="352">
        <f t="shared" si="2"/>
        <v>2267.2399999999998</v>
      </c>
      <c r="U12" s="353">
        <v>383.28</v>
      </c>
      <c r="V12" s="354">
        <v>747.46630030999995</v>
      </c>
      <c r="W12" s="181">
        <f>SUM(W13:W16)</f>
        <v>1260.0843203600002</v>
      </c>
      <c r="X12" s="362">
        <f>SUM(X13:X16)</f>
        <v>1526.92</v>
      </c>
      <c r="Y12" s="352">
        <f t="shared" si="3"/>
        <v>3917.75062067</v>
      </c>
      <c r="Z12" s="355">
        <f>SUM(Z13:Z16)</f>
        <v>1491.92746511</v>
      </c>
      <c r="AA12" s="356">
        <f>SUM(AA13:AA16)</f>
        <v>1132.74790057</v>
      </c>
      <c r="AB12" s="357">
        <f t="shared" si="4"/>
        <v>-24.074867776062938</v>
      </c>
      <c r="AC12" s="357">
        <f t="shared" si="5"/>
        <v>51.54501281197701</v>
      </c>
    </row>
    <row r="13" spans="1:29" ht="15.75" thickBot="1">
      <c r="B13" s="7" t="s">
        <v>0</v>
      </c>
      <c r="C13" s="5" t="s">
        <v>16</v>
      </c>
      <c r="D13" s="8" t="s">
        <v>11</v>
      </c>
      <c r="E13" s="8" t="s">
        <v>11</v>
      </c>
      <c r="F13" s="5">
        <v>14.7</v>
      </c>
      <c r="G13" s="5">
        <v>1.37</v>
      </c>
      <c r="H13" s="5">
        <v>5.08</v>
      </c>
      <c r="I13" s="5">
        <v>0.88</v>
      </c>
      <c r="J13" s="6">
        <f t="shared" si="0"/>
        <v>22.029999999999998</v>
      </c>
      <c r="K13" s="8" t="s">
        <v>11</v>
      </c>
      <c r="L13" s="8" t="s">
        <v>11</v>
      </c>
      <c r="M13" s="8" t="s">
        <v>11</v>
      </c>
      <c r="N13" s="8" t="s">
        <v>11</v>
      </c>
      <c r="O13" s="6">
        <f t="shared" si="1"/>
        <v>0</v>
      </c>
      <c r="P13" s="8" t="s">
        <v>11</v>
      </c>
      <c r="Q13" s="8" t="s">
        <v>11</v>
      </c>
      <c r="R13" s="8" t="s">
        <v>11</v>
      </c>
      <c r="S13" s="5">
        <v>0.16</v>
      </c>
      <c r="T13" s="6">
        <f t="shared" si="2"/>
        <v>0.16</v>
      </c>
      <c r="U13" s="80" t="s">
        <v>11</v>
      </c>
      <c r="V13" s="56">
        <v>0</v>
      </c>
      <c r="W13" s="112">
        <v>0</v>
      </c>
      <c r="X13" s="183">
        <v>10</v>
      </c>
      <c r="Y13" s="6">
        <f t="shared" si="3"/>
        <v>10</v>
      </c>
      <c r="Z13" s="343">
        <v>0</v>
      </c>
      <c r="AA13" s="341">
        <v>0</v>
      </c>
      <c r="AB13" s="348">
        <v>0</v>
      </c>
      <c r="AC13" s="348">
        <v>0</v>
      </c>
    </row>
    <row r="14" spans="1:29" ht="15.75" thickBot="1">
      <c r="B14" s="7" t="s">
        <v>0</v>
      </c>
      <c r="C14" s="5" t="s">
        <v>17</v>
      </c>
      <c r="D14" s="5">
        <v>239.69</v>
      </c>
      <c r="E14" s="5">
        <v>920.52</v>
      </c>
      <c r="F14" s="5">
        <v>436.41</v>
      </c>
      <c r="G14" s="5">
        <v>236.99</v>
      </c>
      <c r="H14" s="5">
        <v>349.93</v>
      </c>
      <c r="I14" s="5">
        <v>391</v>
      </c>
      <c r="J14" s="6">
        <f t="shared" si="0"/>
        <v>1414.3300000000002</v>
      </c>
      <c r="K14" s="5">
        <v>384.83</v>
      </c>
      <c r="L14" s="5">
        <v>153.22999999999999</v>
      </c>
      <c r="M14" s="5">
        <v>696.38</v>
      </c>
      <c r="N14" s="5">
        <v>420.84</v>
      </c>
      <c r="O14" s="6">
        <f t="shared" si="1"/>
        <v>1655.28</v>
      </c>
      <c r="P14" s="5">
        <v>241.81</v>
      </c>
      <c r="Q14" s="5">
        <v>520.19000000000005</v>
      </c>
      <c r="R14" s="5">
        <v>561.1</v>
      </c>
      <c r="S14" s="5">
        <v>917.01</v>
      </c>
      <c r="T14" s="6">
        <f t="shared" si="2"/>
        <v>2240.1099999999997</v>
      </c>
      <c r="U14" s="79">
        <v>369.28</v>
      </c>
      <c r="V14" s="56">
        <v>747.46630030999995</v>
      </c>
      <c r="W14" s="112">
        <v>956.68665593000003</v>
      </c>
      <c r="X14" s="180">
        <v>1091.2</v>
      </c>
      <c r="Y14" s="6">
        <f t="shared" si="3"/>
        <v>3164.6329562399997</v>
      </c>
      <c r="Z14" s="340">
        <v>1268.44137419</v>
      </c>
      <c r="AA14" s="341">
        <v>1121.6638837200001</v>
      </c>
      <c r="AB14" s="348">
        <f t="shared" si="4"/>
        <v>-11.571483984723297</v>
      </c>
      <c r="AC14" s="348">
        <f t="shared" si="5"/>
        <v>50.062134340345175</v>
      </c>
    </row>
    <row r="15" spans="1:29" ht="15.75" thickBot="1">
      <c r="B15" s="7" t="s">
        <v>0</v>
      </c>
      <c r="C15" s="5" t="s">
        <v>18</v>
      </c>
      <c r="D15" s="8" t="s">
        <v>11</v>
      </c>
      <c r="E15" s="5">
        <v>2.48</v>
      </c>
      <c r="F15" s="8" t="s">
        <v>11</v>
      </c>
      <c r="G15" s="8" t="s">
        <v>11</v>
      </c>
      <c r="H15" s="8" t="s">
        <v>11</v>
      </c>
      <c r="I15" s="8" t="s">
        <v>11</v>
      </c>
      <c r="J15" s="6">
        <f t="shared" si="0"/>
        <v>0</v>
      </c>
      <c r="K15" s="8" t="s">
        <v>11</v>
      </c>
      <c r="L15" s="5">
        <v>0.99</v>
      </c>
      <c r="M15" s="5">
        <v>7.11</v>
      </c>
      <c r="N15" s="8" t="s">
        <v>11</v>
      </c>
      <c r="O15" s="6">
        <f t="shared" si="1"/>
        <v>8.1</v>
      </c>
      <c r="P15" s="8" t="s">
        <v>11</v>
      </c>
      <c r="Q15" s="8" t="s">
        <v>11</v>
      </c>
      <c r="R15" s="8" t="s">
        <v>11</v>
      </c>
      <c r="S15" s="5">
        <v>0.03</v>
      </c>
      <c r="T15" s="6">
        <f t="shared" si="2"/>
        <v>0.03</v>
      </c>
      <c r="U15" s="79">
        <v>3</v>
      </c>
      <c r="V15" s="56">
        <v>0</v>
      </c>
      <c r="W15" s="112">
        <v>0.51794885999999996</v>
      </c>
      <c r="X15" s="16">
        <v>0</v>
      </c>
      <c r="Y15" s="6">
        <f t="shared" si="3"/>
        <v>3.5179488599999997</v>
      </c>
      <c r="Z15" s="343">
        <v>0</v>
      </c>
      <c r="AA15" s="341">
        <v>0</v>
      </c>
      <c r="AB15" s="348">
        <v>0</v>
      </c>
      <c r="AC15" s="348">
        <v>0</v>
      </c>
    </row>
    <row r="16" spans="1:29">
      <c r="B16" s="358" t="s">
        <v>0</v>
      </c>
      <c r="C16" s="359" t="s">
        <v>19</v>
      </c>
      <c r="D16" s="359">
        <v>248.3</v>
      </c>
      <c r="E16" s="359">
        <v>240.81</v>
      </c>
      <c r="F16" s="359">
        <v>93.56</v>
      </c>
      <c r="G16" s="359">
        <v>175.4</v>
      </c>
      <c r="H16" s="359">
        <v>515.30999999999995</v>
      </c>
      <c r="I16" s="363">
        <v>1335.91</v>
      </c>
      <c r="J16" s="113">
        <f t="shared" si="0"/>
        <v>2120.1800000000003</v>
      </c>
      <c r="K16" s="359">
        <v>31.51</v>
      </c>
      <c r="L16" s="359">
        <v>117.85</v>
      </c>
      <c r="M16" s="359">
        <v>317.77</v>
      </c>
      <c r="N16" s="359">
        <v>60.46</v>
      </c>
      <c r="O16" s="113">
        <f t="shared" si="1"/>
        <v>527.59</v>
      </c>
      <c r="P16" s="359">
        <v>23.66</v>
      </c>
      <c r="Q16" s="359">
        <v>0.38</v>
      </c>
      <c r="R16" s="359">
        <v>0.06</v>
      </c>
      <c r="S16" s="359">
        <v>2.83</v>
      </c>
      <c r="T16" s="113">
        <f t="shared" si="2"/>
        <v>26.93</v>
      </c>
      <c r="U16" s="57">
        <v>11</v>
      </c>
      <c r="V16" s="364">
        <v>0</v>
      </c>
      <c r="W16" s="112">
        <v>302.87971557000003</v>
      </c>
      <c r="X16" s="16">
        <v>425.72</v>
      </c>
      <c r="Y16" s="113">
        <f t="shared" si="3"/>
        <v>739.59971557000006</v>
      </c>
      <c r="Z16" s="340">
        <v>223.48609091999998</v>
      </c>
      <c r="AA16" s="341">
        <v>11.084016849999999</v>
      </c>
      <c r="AB16" s="348">
        <f t="shared" si="4"/>
        <v>-95.040399693613281</v>
      </c>
      <c r="AC16" s="348">
        <v>0</v>
      </c>
    </row>
    <row r="17" spans="1:29" s="376" customFormat="1" ht="15.75" thickBot="1">
      <c r="A17" s="365"/>
      <c r="B17" s="417" t="s">
        <v>20</v>
      </c>
      <c r="C17" s="417"/>
      <c r="D17" s="366">
        <v>4418.75</v>
      </c>
      <c r="E17" s="366">
        <v>4681.3900000000003</v>
      </c>
      <c r="F17" s="366">
        <v>3904.55</v>
      </c>
      <c r="G17" s="366">
        <v>5803.89</v>
      </c>
      <c r="H17" s="366">
        <v>6542.58</v>
      </c>
      <c r="I17" s="366">
        <v>4499.74</v>
      </c>
      <c r="J17" s="367">
        <f t="shared" si="0"/>
        <v>20750.760000000002</v>
      </c>
      <c r="K17" s="366">
        <v>2671.59</v>
      </c>
      <c r="L17" s="366">
        <v>2666.36</v>
      </c>
      <c r="M17" s="366">
        <v>2748.1</v>
      </c>
      <c r="N17" s="366">
        <v>1556.95</v>
      </c>
      <c r="O17" s="367">
        <f t="shared" si="1"/>
        <v>9643.0000000000018</v>
      </c>
      <c r="P17" s="368">
        <v>710.97</v>
      </c>
      <c r="Q17" s="366">
        <v>1042.17</v>
      </c>
      <c r="R17" s="366">
        <v>1822.12</v>
      </c>
      <c r="S17" s="366">
        <v>1548.88</v>
      </c>
      <c r="T17" s="367">
        <f t="shared" si="2"/>
        <v>5124.1400000000003</v>
      </c>
      <c r="U17" s="369">
        <f>U12+U8+U5</f>
        <v>908.27</v>
      </c>
      <c r="V17" s="369">
        <f>V12+V8+V5</f>
        <v>1792.3447423799998</v>
      </c>
      <c r="W17" s="370">
        <f>W12+W8+W5</f>
        <v>4145.0953396499999</v>
      </c>
      <c r="X17" s="371">
        <v>5382.86</v>
      </c>
      <c r="Y17" s="372">
        <f>SUM(U17:X17)</f>
        <v>12228.570082030001</v>
      </c>
      <c r="Z17" s="373">
        <v>6303.6321352100003</v>
      </c>
      <c r="AA17" s="374">
        <v>5513.5516015100002</v>
      </c>
      <c r="AB17" s="375">
        <f t="shared" si="4"/>
        <v>-12.533734785805029</v>
      </c>
      <c r="AC17" s="375">
        <f t="shared" si="5"/>
        <v>207.61669176370185</v>
      </c>
    </row>
    <row r="18" spans="1:29" s="140" customFormat="1" ht="15.75" thickTop="1">
      <c r="B18" s="167"/>
      <c r="C18" s="167"/>
      <c r="D18" s="168"/>
      <c r="E18" s="168"/>
      <c r="F18" s="168"/>
      <c r="G18" s="168"/>
      <c r="H18" s="168"/>
      <c r="I18" s="168"/>
      <c r="J18" s="113"/>
      <c r="K18" s="168"/>
      <c r="L18" s="168"/>
      <c r="M18" s="168"/>
      <c r="N18" s="168"/>
      <c r="O18" s="113"/>
      <c r="P18" s="169"/>
      <c r="Q18" s="168"/>
      <c r="R18" s="168"/>
      <c r="S18" s="168"/>
      <c r="T18" s="113"/>
      <c r="U18" s="170"/>
      <c r="V18" s="170"/>
      <c r="W18" s="170"/>
      <c r="X18" s="170"/>
      <c r="Y18" s="113"/>
      <c r="Z18" s="171"/>
      <c r="AA18" s="338"/>
      <c r="AB18" s="344"/>
      <c r="AC18" s="344"/>
    </row>
    <row r="19" spans="1:29" ht="15.75" thickBot="1"/>
    <row r="20" spans="1:29" ht="19.5" thickBot="1">
      <c r="A20" s="413" t="s">
        <v>350</v>
      </c>
      <c r="B20" s="414"/>
      <c r="C20" s="414"/>
      <c r="D20" s="414"/>
      <c r="E20" s="414"/>
      <c r="F20" s="414"/>
      <c r="G20" s="414"/>
      <c r="H20" s="414"/>
      <c r="I20" s="157"/>
      <c r="J20" s="157"/>
      <c r="K20" s="157"/>
      <c r="L20" s="157"/>
      <c r="M20" s="157"/>
      <c r="N20" s="157"/>
      <c r="O20" s="157"/>
      <c r="P20" s="157"/>
      <c r="Q20" s="157"/>
    </row>
    <row r="21" spans="1:29" s="10" customFormat="1" ht="16.5" thickBot="1">
      <c r="A21" s="10" t="s">
        <v>351</v>
      </c>
      <c r="B21" s="166" t="s">
        <v>352</v>
      </c>
      <c r="C21" s="158">
        <v>42736</v>
      </c>
      <c r="D21" s="158">
        <v>42767</v>
      </c>
      <c r="E21" s="158">
        <v>42795</v>
      </c>
      <c r="F21" s="158">
        <v>42826</v>
      </c>
      <c r="G21" s="158">
        <v>42856</v>
      </c>
      <c r="H21" s="158">
        <v>42887</v>
      </c>
      <c r="I21" s="158">
        <v>42917</v>
      </c>
      <c r="J21" s="158">
        <v>42948</v>
      </c>
      <c r="K21" s="158">
        <v>42979</v>
      </c>
      <c r="L21" s="158">
        <v>43009</v>
      </c>
      <c r="M21" s="158">
        <v>43040</v>
      </c>
      <c r="N21" s="158">
        <v>43070</v>
      </c>
      <c r="O21" s="158">
        <v>43101</v>
      </c>
      <c r="P21" s="158">
        <v>43132</v>
      </c>
      <c r="Q21" s="158">
        <v>43160</v>
      </c>
      <c r="R21" s="158">
        <v>43191</v>
      </c>
      <c r="S21" s="158">
        <v>43221</v>
      </c>
      <c r="T21" s="158">
        <v>43252</v>
      </c>
      <c r="X21" s="81"/>
      <c r="AA21" s="339"/>
      <c r="AB21" s="346"/>
      <c r="AC21" s="346"/>
    </row>
    <row r="22" spans="1:29" s="162" customFormat="1" ht="26.25" thickTop="1" thickBot="1">
      <c r="A22" s="165">
        <v>1</v>
      </c>
      <c r="B22" s="165" t="s">
        <v>353</v>
      </c>
      <c r="C22" s="165">
        <v>45196987.670000002</v>
      </c>
      <c r="D22" s="165">
        <v>75569157.840000004</v>
      </c>
      <c r="E22" s="165">
        <v>89335461.680000007</v>
      </c>
      <c r="F22" s="165">
        <v>158668049.06999999</v>
      </c>
      <c r="G22" s="165">
        <v>67666884.549999997</v>
      </c>
      <c r="H22" s="165">
        <v>47734948.259999998</v>
      </c>
      <c r="I22" s="165">
        <v>29058608.66</v>
      </c>
      <c r="J22" s="165">
        <v>53986900.030000001</v>
      </c>
      <c r="K22" s="165">
        <v>34423333.520000003</v>
      </c>
      <c r="L22" s="165">
        <v>104095918.15000001</v>
      </c>
      <c r="M22" s="165">
        <v>127778253.23</v>
      </c>
      <c r="N22" s="165">
        <v>145922743.46000001</v>
      </c>
      <c r="O22" s="165">
        <v>66451084.57</v>
      </c>
      <c r="P22" s="165">
        <v>128442417.28</v>
      </c>
      <c r="Q22" s="165">
        <v>51717576.549999997</v>
      </c>
      <c r="R22" s="165">
        <v>83706507.840000004</v>
      </c>
      <c r="S22" s="165">
        <v>45512821.280000001</v>
      </c>
      <c r="T22" s="165">
        <v>126494468.08</v>
      </c>
      <c r="U22" s="164"/>
      <c r="W22" s="164"/>
      <c r="X22" s="164"/>
      <c r="Y22" s="163"/>
      <c r="AA22" s="338"/>
      <c r="AB22" s="344"/>
      <c r="AC22" s="344"/>
    </row>
    <row r="23" spans="1:29" s="162" customFormat="1" ht="38.25" thickTop="1" thickBot="1">
      <c r="A23" s="165">
        <v>2</v>
      </c>
      <c r="B23" s="165" t="s">
        <v>354</v>
      </c>
      <c r="C23" s="165">
        <v>1009960.2</v>
      </c>
      <c r="D23" s="165">
        <v>252380.6</v>
      </c>
      <c r="E23" s="165">
        <v>16383.44</v>
      </c>
      <c r="F23" s="165">
        <v>0</v>
      </c>
      <c r="G23" s="165">
        <v>300000</v>
      </c>
      <c r="H23" s="165">
        <v>0</v>
      </c>
      <c r="I23" s="165">
        <v>86271.43</v>
      </c>
      <c r="J23" s="165">
        <v>39955</v>
      </c>
      <c r="K23" s="165">
        <v>0</v>
      </c>
      <c r="L23" s="165">
        <v>13690</v>
      </c>
      <c r="M23" s="165">
        <v>499955</v>
      </c>
      <c r="N23" s="165">
        <v>100000</v>
      </c>
      <c r="O23" s="165">
        <v>4980</v>
      </c>
      <c r="P23" s="165"/>
      <c r="Q23" s="165">
        <v>0</v>
      </c>
      <c r="R23" s="165">
        <v>244851.65</v>
      </c>
      <c r="S23" s="165">
        <v>553485.23</v>
      </c>
      <c r="T23" s="165">
        <v>4835043.3600000003</v>
      </c>
      <c r="U23" s="164"/>
      <c r="W23" s="164"/>
      <c r="X23" s="164"/>
      <c r="Y23" s="163"/>
      <c r="AA23" s="338"/>
      <c r="AB23" s="344"/>
      <c r="AC23" s="344"/>
    </row>
    <row r="24" spans="1:29" s="162" customFormat="1" ht="26.25" thickTop="1" thickBot="1">
      <c r="A24" s="165"/>
      <c r="B24" s="165" t="s">
        <v>355</v>
      </c>
      <c r="C24" s="165">
        <v>35657186.229999997</v>
      </c>
      <c r="D24" s="165">
        <v>38906449.57</v>
      </c>
      <c r="E24" s="165">
        <v>27431141.289999999</v>
      </c>
      <c r="F24" s="165">
        <v>43960464.18</v>
      </c>
      <c r="G24" s="165">
        <v>267143906.81999999</v>
      </c>
      <c r="H24" s="165">
        <v>302949729.74000001</v>
      </c>
      <c r="I24" s="165">
        <v>433752242.25999999</v>
      </c>
      <c r="J24" s="165">
        <v>801576299.52999997</v>
      </c>
      <c r="K24" s="165">
        <v>696739622.13999999</v>
      </c>
      <c r="L24" s="165">
        <v>217481045.91000003</v>
      </c>
      <c r="M24" s="165">
        <v>259405318.38</v>
      </c>
      <c r="N24" s="165">
        <v>512309147.08999997</v>
      </c>
      <c r="O24" s="165">
        <v>351600121.44</v>
      </c>
      <c r="P24" s="165">
        <v>130112638.58</v>
      </c>
      <c r="Q24" s="165">
        <v>219897031.66</v>
      </c>
      <c r="R24" s="165">
        <v>268180250.06</v>
      </c>
      <c r="S24" s="165">
        <v>195719906.75999999</v>
      </c>
      <c r="T24" s="165">
        <v>584485438.46000004</v>
      </c>
      <c r="U24" s="164"/>
      <c r="W24" s="164"/>
      <c r="X24" s="164"/>
      <c r="Y24" s="163"/>
      <c r="AA24" s="338"/>
      <c r="AB24" s="344"/>
      <c r="AC24" s="344"/>
    </row>
    <row r="25" spans="1:29" s="162" customFormat="1" ht="26.25" thickTop="1" thickBot="1">
      <c r="A25" s="165"/>
      <c r="B25" s="165" t="s">
        <v>356</v>
      </c>
      <c r="C25" s="165">
        <v>0</v>
      </c>
      <c r="D25" s="165">
        <v>0</v>
      </c>
      <c r="E25" s="165">
        <v>0</v>
      </c>
      <c r="F25" s="165">
        <v>0</v>
      </c>
      <c r="G25" s="165">
        <v>57869459.450000003</v>
      </c>
      <c r="H25" s="165">
        <v>0</v>
      </c>
      <c r="I25" s="165">
        <v>17612998.949999999</v>
      </c>
      <c r="J25" s="165">
        <v>20201497.629999999</v>
      </c>
      <c r="K25" s="165">
        <v>77619647.420000002</v>
      </c>
      <c r="L25" s="165">
        <v>119355774.96999994</v>
      </c>
      <c r="M25" s="165">
        <v>103518555.75</v>
      </c>
      <c r="N25" s="165">
        <v>86669575.010000005</v>
      </c>
      <c r="O25" s="165">
        <v>96370080.319999993</v>
      </c>
      <c r="P25" s="165">
        <v>40233232.18</v>
      </c>
      <c r="Q25" s="165">
        <v>199273879.19999999</v>
      </c>
      <c r="R25" s="165">
        <v>243559921.34</v>
      </c>
      <c r="S25" s="165">
        <v>104260616.53</v>
      </c>
      <c r="T25" s="165">
        <v>52318659.32</v>
      </c>
      <c r="U25" s="164"/>
      <c r="W25" s="164"/>
      <c r="X25" s="164"/>
      <c r="Y25" s="163"/>
      <c r="AA25" s="338"/>
      <c r="AB25" s="344"/>
      <c r="AC25" s="344"/>
    </row>
    <row r="26" spans="1:29" s="162" customFormat="1" ht="38.25" thickTop="1" thickBot="1">
      <c r="A26" s="165"/>
      <c r="B26" s="165" t="s">
        <v>357</v>
      </c>
      <c r="C26" s="165">
        <v>32190625</v>
      </c>
      <c r="D26" s="165">
        <v>149389262.33000013</v>
      </c>
      <c r="E26" s="165">
        <v>30030539.469999999</v>
      </c>
      <c r="F26" s="165">
        <v>75000000</v>
      </c>
      <c r="G26" s="165">
        <v>12235000</v>
      </c>
      <c r="H26" s="165">
        <v>11350000</v>
      </c>
      <c r="I26" s="165">
        <v>15087137</v>
      </c>
      <c r="J26" s="165">
        <v>158020052.03999999</v>
      </c>
      <c r="K26" s="165">
        <v>546806453.67999995</v>
      </c>
      <c r="L26" s="165">
        <v>938817637.53999972</v>
      </c>
      <c r="M26" s="165">
        <v>951052097.26999998</v>
      </c>
      <c r="N26" s="165">
        <v>288917100.41000003</v>
      </c>
      <c r="O26" s="165">
        <v>1536494607.04</v>
      </c>
      <c r="P26" s="165">
        <v>835726638.35000002</v>
      </c>
      <c r="Q26" s="165">
        <v>1155380382.9300001</v>
      </c>
      <c r="R26" s="165">
        <v>1233320038.78</v>
      </c>
      <c r="S26" s="165">
        <v>864943153.14999998</v>
      </c>
      <c r="T26" s="165">
        <v>572668539.10000002</v>
      </c>
      <c r="U26" s="164"/>
      <c r="W26" s="164"/>
      <c r="X26" s="164"/>
      <c r="Y26" s="163"/>
      <c r="AA26" s="338"/>
      <c r="AB26" s="344"/>
      <c r="AC26" s="344"/>
    </row>
    <row r="27" spans="1:29" s="162" customFormat="1" ht="26.25" thickTop="1" thickBot="1">
      <c r="A27" s="165"/>
      <c r="B27" s="165" t="s">
        <v>358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9999993</v>
      </c>
      <c r="N27" s="165"/>
      <c r="O27" s="165">
        <v>0</v>
      </c>
      <c r="P27" s="165"/>
      <c r="Q27" s="165">
        <v>0</v>
      </c>
      <c r="R27" s="165"/>
      <c r="S27" s="165">
        <v>0</v>
      </c>
      <c r="T27" s="165">
        <v>0</v>
      </c>
      <c r="U27" s="164"/>
      <c r="W27" s="164"/>
      <c r="X27" s="164"/>
      <c r="Y27" s="163"/>
      <c r="AA27" s="338"/>
      <c r="AB27" s="344"/>
      <c r="AC27" s="344"/>
    </row>
    <row r="28" spans="1:29" s="162" customFormat="1" ht="26.25" thickTop="1" thickBot="1">
      <c r="A28" s="165"/>
      <c r="B28" s="165" t="s">
        <v>359</v>
      </c>
      <c r="C28" s="165">
        <v>73848153.25</v>
      </c>
      <c r="D28" s="165">
        <v>209426486.19999999</v>
      </c>
      <c r="E28" s="165">
        <v>86008724.5</v>
      </c>
      <c r="F28" s="165">
        <v>285646459.93000001</v>
      </c>
      <c r="G28" s="165">
        <v>211259661.94999999</v>
      </c>
      <c r="H28" s="165">
        <v>250560178.43000001</v>
      </c>
      <c r="I28" s="165">
        <v>568595493.94000006</v>
      </c>
      <c r="J28" s="165">
        <v>235087411.16999999</v>
      </c>
      <c r="K28" s="165">
        <v>153003750.81999999</v>
      </c>
      <c r="L28" s="165">
        <v>310900587.88000005</v>
      </c>
      <c r="M28" s="165">
        <v>424164638.86000001</v>
      </c>
      <c r="N28" s="165">
        <v>356136210.5</v>
      </c>
      <c r="O28" s="165">
        <v>423529303.89999998</v>
      </c>
      <c r="P28" s="165">
        <v>431509206.11000001</v>
      </c>
      <c r="Q28" s="165">
        <v>413402864.18000001</v>
      </c>
      <c r="R28" s="165">
        <v>335719617.62</v>
      </c>
      <c r="S28" s="165">
        <v>206030120.75</v>
      </c>
      <c r="T28" s="165">
        <v>579914145.35000002</v>
      </c>
      <c r="U28" s="164"/>
      <c r="W28" s="164"/>
      <c r="X28" s="164"/>
      <c r="Y28" s="163"/>
      <c r="AA28" s="338"/>
      <c r="AB28" s="344"/>
      <c r="AC28" s="344"/>
    </row>
    <row r="29" spans="1:29" s="162" customFormat="1" ht="26.25" thickTop="1" thickBot="1">
      <c r="A29" s="165"/>
      <c r="B29" s="165" t="s">
        <v>360</v>
      </c>
      <c r="C29" s="165">
        <v>0</v>
      </c>
      <c r="D29" s="165">
        <v>3000000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517948.86</v>
      </c>
      <c r="K29" s="165">
        <v>0</v>
      </c>
      <c r="L29" s="165">
        <v>0</v>
      </c>
      <c r="M29" s="165"/>
      <c r="N29" s="165"/>
      <c r="O29" s="165">
        <v>0</v>
      </c>
      <c r="P29" s="165"/>
      <c r="Q29" s="165">
        <v>0</v>
      </c>
      <c r="R29" s="165"/>
      <c r="S29" s="165">
        <v>0</v>
      </c>
      <c r="T29" s="165">
        <v>0</v>
      </c>
      <c r="U29" s="164"/>
      <c r="W29" s="164"/>
      <c r="X29" s="164"/>
      <c r="Y29" s="163"/>
      <c r="AA29" s="338"/>
      <c r="AB29" s="344"/>
      <c r="AC29" s="344"/>
    </row>
    <row r="30" spans="1:29" s="162" customFormat="1" ht="26.25" thickTop="1" thickBot="1">
      <c r="A30" s="165"/>
      <c r="B30" s="165" t="s">
        <v>361</v>
      </c>
      <c r="C30" s="165">
        <v>0</v>
      </c>
      <c r="D30" s="165">
        <v>0</v>
      </c>
      <c r="E30" s="165">
        <v>11000000</v>
      </c>
      <c r="F30" s="165">
        <v>0</v>
      </c>
      <c r="G30" s="165">
        <v>0</v>
      </c>
      <c r="H30" s="165">
        <v>0</v>
      </c>
      <c r="I30" s="165">
        <v>0</v>
      </c>
      <c r="J30" s="165">
        <v>29501369.100000001</v>
      </c>
      <c r="K30" s="165">
        <v>273378346.47000003</v>
      </c>
      <c r="L30" s="165">
        <v>340543964.68999994</v>
      </c>
      <c r="M30" s="165">
        <v>44377892.869999997</v>
      </c>
      <c r="N30" s="165">
        <v>40796990.590000004</v>
      </c>
      <c r="O30" s="165">
        <v>134054015.37</v>
      </c>
      <c r="P30" s="165">
        <v>70053702.709999993</v>
      </c>
      <c r="Q30" s="165">
        <v>19378372.84</v>
      </c>
      <c r="R30" s="165"/>
      <c r="S30" s="165">
        <v>11084016.85</v>
      </c>
      <c r="T30" s="165">
        <v>0</v>
      </c>
      <c r="U30" s="164"/>
      <c r="W30" s="164"/>
      <c r="X30" s="164"/>
      <c r="Y30" s="163"/>
      <c r="AA30" s="338"/>
      <c r="AB30" s="344"/>
      <c r="AC30" s="344"/>
    </row>
    <row r="31" spans="1:29" s="162" customFormat="1" ht="16.5" thickTop="1" thickBot="1">
      <c r="A31" s="165"/>
      <c r="B31" s="165" t="s">
        <v>42</v>
      </c>
      <c r="C31" s="165">
        <f>SUM(C22:C30)</f>
        <v>187902912.34999999</v>
      </c>
      <c r="D31" s="165">
        <f t="shared" ref="D31:Q31" si="6">SUM(D22:D30)</f>
        <v>476543736.54000008</v>
      </c>
      <c r="E31" s="165">
        <f t="shared" si="6"/>
        <v>243822250.38</v>
      </c>
      <c r="F31" s="165">
        <f t="shared" si="6"/>
        <v>563274973.18000007</v>
      </c>
      <c r="G31" s="165">
        <f t="shared" si="6"/>
        <v>616474912.76999998</v>
      </c>
      <c r="H31" s="165">
        <f t="shared" si="6"/>
        <v>612594856.43000007</v>
      </c>
      <c r="I31" s="165">
        <f t="shared" si="6"/>
        <v>1064192752.24</v>
      </c>
      <c r="J31" s="165">
        <f t="shared" si="6"/>
        <v>1298931433.3599997</v>
      </c>
      <c r="K31" s="165">
        <f t="shared" si="6"/>
        <v>1781971154.0499997</v>
      </c>
      <c r="L31" s="165">
        <f t="shared" si="6"/>
        <v>2031208619.1399999</v>
      </c>
      <c r="M31" s="165">
        <f t="shared" si="6"/>
        <v>1920796704.3600001</v>
      </c>
      <c r="N31" s="165">
        <f t="shared" si="6"/>
        <v>1430851767.0599999</v>
      </c>
      <c r="O31" s="165">
        <f t="shared" si="6"/>
        <v>2608504192.6399999</v>
      </c>
      <c r="P31" s="165">
        <f t="shared" si="6"/>
        <v>1636077835.21</v>
      </c>
      <c r="Q31" s="165">
        <f t="shared" si="6"/>
        <v>2059050107.3600001</v>
      </c>
      <c r="R31" s="165">
        <v>2164731187.29</v>
      </c>
      <c r="S31" s="165">
        <v>1428104120.5499997</v>
      </c>
      <c r="T31" s="165">
        <v>1920716293.6700001</v>
      </c>
      <c r="U31" s="164"/>
      <c r="W31" s="164"/>
      <c r="X31" s="164"/>
      <c r="Y31" s="163"/>
      <c r="AA31" s="338"/>
      <c r="AB31" s="344"/>
      <c r="AC31" s="344"/>
    </row>
    <row r="32" spans="1:29" ht="16.5" thickTop="1">
      <c r="A32" s="159"/>
      <c r="B32" s="159"/>
      <c r="C32" s="160"/>
      <c r="D32" s="160"/>
      <c r="E32" s="160"/>
      <c r="F32" s="160"/>
      <c r="G32" s="160"/>
      <c r="H32" s="160"/>
      <c r="I32" s="161"/>
      <c r="J32" s="159"/>
      <c r="K32" s="159"/>
      <c r="L32" s="159"/>
      <c r="M32" s="159"/>
      <c r="N32" s="159"/>
      <c r="O32" s="160"/>
      <c r="P32" s="160"/>
      <c r="Q32" s="159"/>
    </row>
    <row r="33" spans="1:29" s="177" customFormat="1" ht="15.75">
      <c r="A33" s="172"/>
      <c r="B33" s="173"/>
      <c r="C33" s="172"/>
      <c r="D33" s="172"/>
      <c r="E33" s="172"/>
      <c r="F33" s="172"/>
      <c r="G33" s="172"/>
      <c r="H33" s="174"/>
      <c r="I33" s="172"/>
      <c r="J33" s="172"/>
      <c r="K33" s="175"/>
      <c r="L33" s="176"/>
      <c r="M33" s="172"/>
      <c r="N33" s="172"/>
      <c r="O33" s="172"/>
      <c r="P33" s="172"/>
      <c r="Q33" s="172"/>
      <c r="T33" s="178"/>
      <c r="U33" s="179"/>
      <c r="W33" s="179"/>
      <c r="X33" s="179"/>
      <c r="Y33" s="178"/>
      <c r="AA33" s="205"/>
      <c r="AB33" s="347"/>
      <c r="AC33" s="347"/>
    </row>
  </sheetData>
  <mergeCells count="6">
    <mergeCell ref="A20:H20"/>
    <mergeCell ref="B2:I2"/>
    <mergeCell ref="B5:C5"/>
    <mergeCell ref="B8:C8"/>
    <mergeCell ref="B12:C12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75"/>
  <sheetViews>
    <sheetView zoomScaleNormal="100" workbookViewId="0">
      <pane xSplit="4" ySplit="3" topLeftCell="E26" activePane="bottomRight" state="frozen"/>
      <selection pane="topRight" activeCell="E1" sqref="E1"/>
      <selection pane="bottomLeft" activeCell="A4" sqref="A4"/>
      <selection pane="bottomRight" activeCell="G40" sqref="G40"/>
    </sheetView>
  </sheetViews>
  <sheetFormatPr defaultRowHeight="11.25"/>
  <cols>
    <col min="1" max="1" width="9.28515625" style="206" bestFit="1" customWidth="1"/>
    <col min="2" max="2" width="17" style="206" customWidth="1"/>
    <col min="3" max="3" width="15.28515625" style="206" customWidth="1"/>
    <col min="4" max="4" width="16.28515625" style="206" customWidth="1"/>
    <col min="5" max="5" width="17.42578125" style="206" customWidth="1"/>
    <col min="6" max="6" width="16.42578125" style="206" customWidth="1"/>
    <col min="7" max="7" width="18.85546875" style="206" customWidth="1"/>
    <col min="8" max="8" width="15.42578125" style="206" customWidth="1"/>
    <col min="9" max="9" width="13.5703125" style="207" customWidth="1"/>
    <col min="10" max="10" width="16.42578125" style="206" customWidth="1"/>
    <col min="11" max="11" width="15.7109375" style="206" customWidth="1"/>
    <col min="12" max="12" width="15.28515625" style="206" customWidth="1"/>
    <col min="13" max="13" width="15.85546875" style="206" bestFit="1" customWidth="1"/>
    <col min="14" max="14" width="9.28515625" style="207" customWidth="1"/>
    <col min="15" max="15" width="16.140625" style="206" bestFit="1" customWidth="1"/>
    <col min="16" max="16" width="15.42578125" style="206" bestFit="1" customWidth="1"/>
    <col min="17" max="17" width="15.7109375" style="206" bestFit="1" customWidth="1"/>
    <col min="18" max="20" width="9.140625" style="206" customWidth="1"/>
    <col min="21" max="21" width="9.5703125" style="208" bestFit="1" customWidth="1"/>
    <col min="22" max="22" width="13.5703125" style="206" customWidth="1"/>
    <col min="23" max="23" width="12.5703125" style="206" bestFit="1" customWidth="1"/>
    <col min="24" max="24" width="11.7109375" style="209" bestFit="1" customWidth="1"/>
    <col min="25" max="25" width="13.42578125" style="209" customWidth="1"/>
    <col min="26" max="26" width="11.85546875" style="208" customWidth="1"/>
    <col min="27" max="27" width="10.7109375" style="206" bestFit="1" customWidth="1"/>
    <col min="28" max="28" width="9.140625" style="276"/>
    <col min="29" max="29" width="12.42578125" style="206" customWidth="1"/>
    <col min="30" max="16384" width="9.140625" style="206"/>
  </cols>
  <sheetData>
    <row r="2" spans="2:29" ht="12" thickBot="1">
      <c r="V2" s="408"/>
      <c r="W2" s="408"/>
      <c r="X2" s="409"/>
      <c r="Y2" s="409"/>
    </row>
    <row r="3" spans="2:29" ht="13.5" thickTop="1">
      <c r="B3" s="421" t="s">
        <v>207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 t="s">
        <v>0</v>
      </c>
      <c r="S3" s="421"/>
      <c r="T3" s="421" t="s">
        <v>0</v>
      </c>
      <c r="U3" s="421"/>
      <c r="V3" s="421"/>
      <c r="W3" s="395"/>
      <c r="Z3" s="206"/>
    </row>
    <row r="4" spans="2:29" s="207" customFormat="1" ht="12.75">
      <c r="B4" s="210" t="s">
        <v>0</v>
      </c>
      <c r="C4" s="210">
        <v>2013</v>
      </c>
      <c r="D4" s="211" t="s">
        <v>0</v>
      </c>
      <c r="E4" s="212">
        <v>2014</v>
      </c>
      <c r="F4" s="210" t="s">
        <v>0</v>
      </c>
      <c r="G4" s="210" t="s">
        <v>0</v>
      </c>
      <c r="H4" s="211" t="s">
        <v>0</v>
      </c>
      <c r="I4" s="210"/>
      <c r="J4" s="212">
        <v>2015</v>
      </c>
      <c r="K4" s="210" t="s">
        <v>0</v>
      </c>
      <c r="L4" s="210" t="s">
        <v>0</v>
      </c>
      <c r="M4" s="211" t="s">
        <v>0</v>
      </c>
      <c r="N4" s="210"/>
      <c r="O4" s="212">
        <v>2016</v>
      </c>
      <c r="P4" s="210" t="s">
        <v>0</v>
      </c>
      <c r="Q4" s="422" t="s">
        <v>0</v>
      </c>
      <c r="R4" s="422"/>
      <c r="S4" s="422" t="s">
        <v>0</v>
      </c>
      <c r="T4" s="423"/>
      <c r="U4" s="210"/>
      <c r="V4" s="396">
        <v>2017</v>
      </c>
      <c r="W4" s="213" t="s">
        <v>0</v>
      </c>
      <c r="Z4" s="210"/>
      <c r="AA4" s="207">
        <v>2018</v>
      </c>
      <c r="AB4" s="276"/>
      <c r="AC4" s="207" t="s">
        <v>492</v>
      </c>
    </row>
    <row r="5" spans="2:29" ht="12.75">
      <c r="B5" s="214" t="s">
        <v>0</v>
      </c>
      <c r="C5" s="246" t="s">
        <v>1</v>
      </c>
      <c r="D5" s="258" t="s">
        <v>2</v>
      </c>
      <c r="E5" s="216" t="s">
        <v>3</v>
      </c>
      <c r="F5" s="214" t="s">
        <v>4</v>
      </c>
      <c r="G5" s="214" t="s">
        <v>1</v>
      </c>
      <c r="H5" s="215" t="s">
        <v>2</v>
      </c>
      <c r="I5" s="210" t="s">
        <v>5</v>
      </c>
      <c r="J5" s="216" t="s">
        <v>3</v>
      </c>
      <c r="K5" s="214" t="s">
        <v>4</v>
      </c>
      <c r="L5" s="214" t="s">
        <v>1</v>
      </c>
      <c r="M5" s="215" t="s">
        <v>2</v>
      </c>
      <c r="N5" s="210" t="s">
        <v>6</v>
      </c>
      <c r="O5" s="252" t="s">
        <v>3</v>
      </c>
      <c r="P5" s="246" t="s">
        <v>4</v>
      </c>
      <c r="Q5" s="424" t="s">
        <v>1</v>
      </c>
      <c r="R5" s="424"/>
      <c r="S5" s="424" t="s">
        <v>2</v>
      </c>
      <c r="T5" s="425"/>
      <c r="U5" s="267" t="s">
        <v>7</v>
      </c>
      <c r="V5" s="397" t="s">
        <v>3</v>
      </c>
      <c r="W5" s="397" t="s">
        <v>4</v>
      </c>
      <c r="X5" s="217" t="s">
        <v>1</v>
      </c>
      <c r="Y5" s="217" t="s">
        <v>2</v>
      </c>
      <c r="Z5" s="267" t="s">
        <v>329</v>
      </c>
      <c r="AA5" s="218" t="s">
        <v>363</v>
      </c>
      <c r="AB5" s="277" t="s">
        <v>4</v>
      </c>
    </row>
    <row r="6" spans="2:29" ht="12.75">
      <c r="B6" s="219" t="s">
        <v>21</v>
      </c>
      <c r="C6" s="247">
        <v>3476.7</v>
      </c>
      <c r="D6" s="259">
        <v>3046.67</v>
      </c>
      <c r="E6" s="222">
        <v>2773.36</v>
      </c>
      <c r="F6" s="220">
        <v>4575.25</v>
      </c>
      <c r="G6" s="220">
        <v>4523.8599999999997</v>
      </c>
      <c r="H6" s="221">
        <v>1934.32</v>
      </c>
      <c r="I6" s="223">
        <f>SUM(E6:H6)</f>
        <v>13806.79</v>
      </c>
      <c r="J6" s="222">
        <v>1280.67</v>
      </c>
      <c r="K6" s="220">
        <v>1877.26</v>
      </c>
      <c r="L6" s="220">
        <v>1736.48</v>
      </c>
      <c r="M6" s="221">
        <v>831.88</v>
      </c>
      <c r="N6" s="224">
        <f>SUM(J6:M6)</f>
        <v>5726.29</v>
      </c>
      <c r="O6" s="253">
        <v>243.53</v>
      </c>
      <c r="P6" s="247">
        <v>347.99</v>
      </c>
      <c r="Q6" s="426">
        <v>646.28</v>
      </c>
      <c r="R6" s="426"/>
      <c r="S6" s="426">
        <v>228.24</v>
      </c>
      <c r="T6" s="427"/>
      <c r="U6" s="268">
        <f>SUM(O6:T6)</f>
        <v>1466.04</v>
      </c>
      <c r="V6" s="405">
        <v>143.81</v>
      </c>
      <c r="W6" s="400">
        <v>932.58</v>
      </c>
      <c r="X6" s="400">
        <v>2745.7874500399998</v>
      </c>
      <c r="Y6" s="270">
        <v>3680.34</v>
      </c>
      <c r="Z6" s="268">
        <f t="shared" ref="Z6:Z26" si="0">SUM(V6:Y6)</f>
        <v>7502.5174500399999</v>
      </c>
      <c r="AA6" s="271">
        <v>3792.7266562300001</v>
      </c>
      <c r="AB6" s="278">
        <v>4091.54579173</v>
      </c>
      <c r="AC6" s="398">
        <f>AB6/AB$27</f>
        <v>0.74206877878040034</v>
      </c>
    </row>
    <row r="7" spans="2:29" ht="12.75">
      <c r="B7" s="225" t="s">
        <v>22</v>
      </c>
      <c r="C7" s="260">
        <v>40.1</v>
      </c>
      <c r="D7" s="261">
        <v>24.85</v>
      </c>
      <c r="E7" s="226">
        <v>15.08</v>
      </c>
      <c r="F7" s="227">
        <v>0.22</v>
      </c>
      <c r="G7" s="227">
        <v>0.83</v>
      </c>
      <c r="H7" s="228">
        <v>8.19</v>
      </c>
      <c r="I7" s="223">
        <f t="shared" ref="I7:I27" si="1">SUM(E7:H7)</f>
        <v>24.32</v>
      </c>
      <c r="J7" s="226">
        <v>2.68</v>
      </c>
      <c r="K7" s="227">
        <v>0.05</v>
      </c>
      <c r="L7" s="227">
        <v>95.1</v>
      </c>
      <c r="M7" s="228">
        <v>0.5</v>
      </c>
      <c r="N7" s="224">
        <f t="shared" ref="N7:N27" si="2">SUM(J7:M7)</f>
        <v>98.33</v>
      </c>
      <c r="O7" s="254">
        <v>0.2</v>
      </c>
      <c r="P7" s="248">
        <v>1</v>
      </c>
      <c r="Q7" s="418">
        <v>10.9</v>
      </c>
      <c r="R7" s="418"/>
      <c r="S7" s="418">
        <v>10.37</v>
      </c>
      <c r="T7" s="419"/>
      <c r="U7" s="268">
        <f t="shared" ref="U7:U27" si="3">SUM(O7:T7)</f>
        <v>22.47</v>
      </c>
      <c r="V7" s="403">
        <v>30</v>
      </c>
      <c r="W7" s="400">
        <v>23.705078840000002</v>
      </c>
      <c r="X7" s="399">
        <v>42.890903289999997</v>
      </c>
      <c r="Y7" s="272">
        <v>62.46</v>
      </c>
      <c r="Z7" s="268">
        <f t="shared" si="0"/>
        <v>159.05598212999999</v>
      </c>
      <c r="AA7" s="271">
        <v>130.89600167</v>
      </c>
      <c r="AB7" s="278">
        <v>104.97075270000001</v>
      </c>
      <c r="AC7" s="398">
        <f t="shared" ref="AC7:AC27" si="4">AB7/AB$27</f>
        <v>1.9038163625394105E-2</v>
      </c>
    </row>
    <row r="8" spans="2:29" ht="12.75">
      <c r="B8" s="225" t="s">
        <v>23</v>
      </c>
      <c r="C8" s="260">
        <v>55.65</v>
      </c>
      <c r="D8" s="261">
        <v>94.48</v>
      </c>
      <c r="E8" s="226">
        <v>104.93</v>
      </c>
      <c r="F8" s="227">
        <v>191.1</v>
      </c>
      <c r="G8" s="227">
        <v>330.99</v>
      </c>
      <c r="H8" s="228">
        <v>337.16</v>
      </c>
      <c r="I8" s="223">
        <f t="shared" si="1"/>
        <v>964.18000000000006</v>
      </c>
      <c r="J8" s="226">
        <v>114.89</v>
      </c>
      <c r="K8" s="227">
        <v>360.92</v>
      </c>
      <c r="L8" s="227">
        <v>244.24</v>
      </c>
      <c r="M8" s="228">
        <v>193.49</v>
      </c>
      <c r="N8" s="224">
        <f t="shared" si="2"/>
        <v>913.54</v>
      </c>
      <c r="O8" s="254">
        <v>107.58</v>
      </c>
      <c r="P8" s="248">
        <v>108.11</v>
      </c>
      <c r="Q8" s="418">
        <v>555.52</v>
      </c>
      <c r="R8" s="418"/>
      <c r="S8" s="418">
        <v>161.30000000000001</v>
      </c>
      <c r="T8" s="419"/>
      <c r="U8" s="268">
        <f t="shared" si="3"/>
        <v>932.51</v>
      </c>
      <c r="V8" s="403">
        <v>126</v>
      </c>
      <c r="W8" s="400">
        <v>89.804777060000006</v>
      </c>
      <c r="X8" s="399">
        <v>177.94231250000001</v>
      </c>
      <c r="Y8" s="272">
        <v>543.37</v>
      </c>
      <c r="Z8" s="268">
        <f t="shared" si="0"/>
        <v>937.11708956000007</v>
      </c>
      <c r="AA8" s="271">
        <v>1180.8126005499998</v>
      </c>
      <c r="AB8" s="278">
        <v>294.96386792999999</v>
      </c>
      <c r="AC8" s="398">
        <f t="shared" si="4"/>
        <v>5.3496523905848643E-2</v>
      </c>
    </row>
    <row r="9" spans="2:29" ht="12.75">
      <c r="B9" s="225" t="s">
        <v>24</v>
      </c>
      <c r="C9" s="260">
        <v>3.82</v>
      </c>
      <c r="D9" s="261">
        <v>0.76</v>
      </c>
      <c r="E9" s="229" t="s">
        <v>11</v>
      </c>
      <c r="F9" s="230" t="s">
        <v>11</v>
      </c>
      <c r="G9" s="230" t="s">
        <v>11</v>
      </c>
      <c r="H9" s="231" t="s">
        <v>11</v>
      </c>
      <c r="I9" s="223">
        <f t="shared" si="1"/>
        <v>0</v>
      </c>
      <c r="J9" s="229" t="s">
        <v>11</v>
      </c>
      <c r="K9" s="230" t="s">
        <v>11</v>
      </c>
      <c r="L9" s="227">
        <v>9.06</v>
      </c>
      <c r="M9" s="231" t="s">
        <v>11</v>
      </c>
      <c r="N9" s="224">
        <f t="shared" si="2"/>
        <v>9.06</v>
      </c>
      <c r="O9" s="254">
        <v>11.64</v>
      </c>
      <c r="P9" s="248">
        <v>11.32</v>
      </c>
      <c r="Q9" s="418">
        <v>5.63</v>
      </c>
      <c r="R9" s="418"/>
      <c r="S9" s="418">
        <v>25.67</v>
      </c>
      <c r="T9" s="419"/>
      <c r="U9" s="268">
        <f t="shared" si="3"/>
        <v>54.260000000000005</v>
      </c>
      <c r="V9" s="403">
        <v>16.059999999999999</v>
      </c>
      <c r="W9" s="400">
        <v>4.8284229999999999</v>
      </c>
      <c r="X9" s="399">
        <v>4</v>
      </c>
      <c r="Y9" s="272">
        <v>2.2999999999999998</v>
      </c>
      <c r="Z9" s="268">
        <f t="shared" si="0"/>
        <v>27.188423</v>
      </c>
      <c r="AA9" s="271">
        <v>1</v>
      </c>
      <c r="AB9" s="278">
        <v>0.70106435</v>
      </c>
      <c r="AC9" s="398">
        <f t="shared" si="4"/>
        <v>1.2714949130045213E-4</v>
      </c>
    </row>
    <row r="10" spans="2:29" ht="12.75">
      <c r="B10" s="225" t="s">
        <v>25</v>
      </c>
      <c r="C10" s="260">
        <v>22.29</v>
      </c>
      <c r="D10" s="261">
        <v>2.0299999999999998</v>
      </c>
      <c r="E10" s="226">
        <v>10.63</v>
      </c>
      <c r="F10" s="227">
        <v>4.62</v>
      </c>
      <c r="G10" s="227">
        <v>4.88</v>
      </c>
      <c r="H10" s="228">
        <v>35.56</v>
      </c>
      <c r="I10" s="223">
        <f t="shared" si="1"/>
        <v>55.69</v>
      </c>
      <c r="J10" s="226">
        <v>4.3</v>
      </c>
      <c r="K10" s="227">
        <v>3.24</v>
      </c>
      <c r="L10" s="227">
        <v>11.1</v>
      </c>
      <c r="M10" s="228">
        <v>9.3800000000000008</v>
      </c>
      <c r="N10" s="224">
        <f t="shared" si="2"/>
        <v>28.020000000000003</v>
      </c>
      <c r="O10" s="254">
        <v>10.16</v>
      </c>
      <c r="P10" s="248">
        <v>14.95</v>
      </c>
      <c r="Q10" s="418">
        <v>3.62</v>
      </c>
      <c r="R10" s="418"/>
      <c r="S10" s="418">
        <v>3.75</v>
      </c>
      <c r="T10" s="419"/>
      <c r="U10" s="268">
        <f t="shared" si="3"/>
        <v>32.480000000000004</v>
      </c>
      <c r="V10" s="403">
        <v>1.57</v>
      </c>
      <c r="W10" s="400">
        <v>1.7099800000000001</v>
      </c>
      <c r="X10" s="399">
        <v>2.3614999999999999</v>
      </c>
      <c r="Y10" s="272">
        <v>92.71</v>
      </c>
      <c r="Z10" s="268">
        <f t="shared" si="0"/>
        <v>98.351479999999995</v>
      </c>
      <c r="AA10" s="271">
        <v>6.2049296100000007</v>
      </c>
      <c r="AB10" s="278">
        <v>11.766865129999999</v>
      </c>
      <c r="AC10" s="398">
        <f t="shared" si="4"/>
        <v>2.1341135310624887E-3</v>
      </c>
    </row>
    <row r="11" spans="2:29" ht="12.75">
      <c r="B11" s="225" t="s">
        <v>26</v>
      </c>
      <c r="C11" s="260">
        <v>0.51</v>
      </c>
      <c r="D11" s="261">
        <v>12.81</v>
      </c>
      <c r="E11" s="226">
        <v>2.81</v>
      </c>
      <c r="F11" s="227">
        <v>6.96</v>
      </c>
      <c r="G11" s="227">
        <v>7.74</v>
      </c>
      <c r="H11" s="228">
        <v>8.91</v>
      </c>
      <c r="I11" s="223">
        <f t="shared" si="1"/>
        <v>26.419999999999998</v>
      </c>
      <c r="J11" s="226">
        <v>0.7</v>
      </c>
      <c r="K11" s="227">
        <v>0.1</v>
      </c>
      <c r="L11" s="227">
        <v>0.23</v>
      </c>
      <c r="M11" s="228">
        <v>9.56</v>
      </c>
      <c r="N11" s="224">
        <f t="shared" si="2"/>
        <v>10.59</v>
      </c>
      <c r="O11" s="254">
        <v>0.14000000000000001</v>
      </c>
      <c r="P11" s="248">
        <v>0.2</v>
      </c>
      <c r="Q11" s="418">
        <v>2.14</v>
      </c>
      <c r="R11" s="418"/>
      <c r="S11" s="418">
        <v>0.44</v>
      </c>
      <c r="T11" s="419"/>
      <c r="U11" s="268">
        <f t="shared" si="3"/>
        <v>2.92</v>
      </c>
      <c r="V11" s="403">
        <v>4.8899999999999997</v>
      </c>
      <c r="W11" s="400">
        <v>4.2037125</v>
      </c>
      <c r="X11" s="399">
        <v>2.5152628899999998</v>
      </c>
      <c r="Y11" s="272">
        <v>2.06</v>
      </c>
      <c r="Z11" s="268">
        <f t="shared" si="0"/>
        <v>13.668975389999998</v>
      </c>
      <c r="AA11" s="271">
        <v>0.995</v>
      </c>
      <c r="AB11" s="278">
        <v>1.825</v>
      </c>
      <c r="AC11" s="398">
        <f t="shared" si="4"/>
        <v>3.3099361224590168E-4</v>
      </c>
    </row>
    <row r="12" spans="2:29" ht="12.75">
      <c r="B12" s="225" t="s">
        <v>27</v>
      </c>
      <c r="C12" s="260">
        <v>0.21</v>
      </c>
      <c r="D12" s="261">
        <v>0.06</v>
      </c>
      <c r="E12" s="226">
        <v>0.01</v>
      </c>
      <c r="F12" s="227">
        <v>1.01</v>
      </c>
      <c r="G12" s="227">
        <v>39.24</v>
      </c>
      <c r="H12" s="228">
        <v>1</v>
      </c>
      <c r="I12" s="223">
        <f t="shared" si="1"/>
        <v>41.260000000000005</v>
      </c>
      <c r="J12" s="226">
        <v>1.01</v>
      </c>
      <c r="K12" s="227">
        <v>0.01</v>
      </c>
      <c r="L12" s="227">
        <v>0.13</v>
      </c>
      <c r="M12" s="228">
        <v>0.17</v>
      </c>
      <c r="N12" s="224">
        <f t="shared" si="2"/>
        <v>1.3199999999999998</v>
      </c>
      <c r="O12" s="255" t="s">
        <v>11</v>
      </c>
      <c r="P12" s="248">
        <v>0.41</v>
      </c>
      <c r="Q12" s="418">
        <v>0.05</v>
      </c>
      <c r="R12" s="418"/>
      <c r="S12" s="418">
        <v>0</v>
      </c>
      <c r="T12" s="419"/>
      <c r="U12" s="268">
        <f t="shared" si="3"/>
        <v>0.45999999999999996</v>
      </c>
      <c r="V12" s="404">
        <v>0</v>
      </c>
      <c r="W12" s="400">
        <v>1.2077599999999999</v>
      </c>
      <c r="X12" s="399">
        <v>0.29997499999999999</v>
      </c>
      <c r="Y12" s="272">
        <v>0.3</v>
      </c>
      <c r="Z12" s="268">
        <f t="shared" si="0"/>
        <v>1.8077349999999999</v>
      </c>
      <c r="AA12" s="271">
        <v>9.0599699999999999</v>
      </c>
      <c r="AB12" s="278">
        <v>0</v>
      </c>
      <c r="AC12" s="398">
        <f t="shared" si="4"/>
        <v>0</v>
      </c>
    </row>
    <row r="13" spans="2:29" ht="12.75">
      <c r="B13" s="225" t="s">
        <v>28</v>
      </c>
      <c r="C13" s="260">
        <v>4.46</v>
      </c>
      <c r="D13" s="261">
        <v>3.36</v>
      </c>
      <c r="E13" s="226">
        <v>5.95</v>
      </c>
      <c r="F13" s="227">
        <v>1.79</v>
      </c>
      <c r="G13" s="227">
        <v>5.84</v>
      </c>
      <c r="H13" s="228">
        <v>2.44</v>
      </c>
      <c r="I13" s="223">
        <f t="shared" si="1"/>
        <v>16.02</v>
      </c>
      <c r="J13" s="226">
        <v>0.83</v>
      </c>
      <c r="K13" s="227">
        <v>73.39</v>
      </c>
      <c r="L13" s="227">
        <v>0.57999999999999996</v>
      </c>
      <c r="M13" s="228">
        <v>137.52000000000001</v>
      </c>
      <c r="N13" s="224">
        <f t="shared" si="2"/>
        <v>212.32</v>
      </c>
      <c r="O13" s="254">
        <v>70.150000000000006</v>
      </c>
      <c r="P13" s="248">
        <v>12.84</v>
      </c>
      <c r="Q13" s="418">
        <v>18.649999999999999</v>
      </c>
      <c r="R13" s="418"/>
      <c r="S13" s="418">
        <v>23.72</v>
      </c>
      <c r="T13" s="419"/>
      <c r="U13" s="268">
        <f t="shared" si="3"/>
        <v>125.36000000000001</v>
      </c>
      <c r="V13" s="403">
        <v>1.1000000000000001</v>
      </c>
      <c r="W13" s="400">
        <v>6.3817360000000001</v>
      </c>
      <c r="X13" s="399">
        <v>26.342852600000001</v>
      </c>
      <c r="Y13" s="272">
        <v>5.0999999999999996</v>
      </c>
      <c r="Z13" s="268">
        <f t="shared" si="0"/>
        <v>38.9245886</v>
      </c>
      <c r="AA13" s="271">
        <v>18.66197232</v>
      </c>
      <c r="AB13" s="278">
        <v>12.2500988</v>
      </c>
      <c r="AC13" s="398">
        <f t="shared" si="4"/>
        <v>2.2217558642088687E-3</v>
      </c>
    </row>
    <row r="14" spans="2:29" ht="12.75">
      <c r="B14" s="225" t="s">
        <v>29</v>
      </c>
      <c r="C14" s="260">
        <v>357.56</v>
      </c>
      <c r="D14" s="261">
        <v>858.12</v>
      </c>
      <c r="E14" s="226">
        <v>345.28</v>
      </c>
      <c r="F14" s="227">
        <v>723.14</v>
      </c>
      <c r="G14" s="227">
        <v>1073.83</v>
      </c>
      <c r="H14" s="228">
        <v>566.05999999999995</v>
      </c>
      <c r="I14" s="223">
        <f t="shared" si="1"/>
        <v>2708.31</v>
      </c>
      <c r="J14" s="226">
        <v>763.49</v>
      </c>
      <c r="K14" s="227">
        <v>46.54</v>
      </c>
      <c r="L14" s="227">
        <v>35.15</v>
      </c>
      <c r="M14" s="228">
        <v>13.71</v>
      </c>
      <c r="N14" s="224">
        <f t="shared" si="2"/>
        <v>858.89</v>
      </c>
      <c r="O14" s="254">
        <v>42.57</v>
      </c>
      <c r="P14" s="248">
        <v>1.08</v>
      </c>
      <c r="Q14" s="418">
        <v>36.56</v>
      </c>
      <c r="R14" s="418"/>
      <c r="S14" s="418">
        <v>15.13</v>
      </c>
      <c r="T14" s="419"/>
      <c r="U14" s="268">
        <f t="shared" si="3"/>
        <v>95.34</v>
      </c>
      <c r="V14" s="403">
        <v>88.65</v>
      </c>
      <c r="W14" s="400">
        <v>57.309368319999997</v>
      </c>
      <c r="X14" s="399">
        <v>49.910939200000001</v>
      </c>
      <c r="Y14" s="272">
        <v>122.68</v>
      </c>
      <c r="Z14" s="268">
        <f t="shared" si="0"/>
        <v>318.55030752000005</v>
      </c>
      <c r="AA14" s="271">
        <v>485.40639052999995</v>
      </c>
      <c r="AB14" s="278">
        <v>150.32078086000001</v>
      </c>
      <c r="AC14" s="398">
        <f t="shared" si="4"/>
        <v>2.7263133289027949E-2</v>
      </c>
    </row>
    <row r="15" spans="2:29" ht="12.75">
      <c r="B15" s="225" t="s">
        <v>30</v>
      </c>
      <c r="C15" s="262" t="s">
        <v>11</v>
      </c>
      <c r="D15" s="263" t="s">
        <v>11</v>
      </c>
      <c r="E15" s="226">
        <v>0.45</v>
      </c>
      <c r="F15" s="230" t="s">
        <v>11</v>
      </c>
      <c r="G15" s="227">
        <v>0.1</v>
      </c>
      <c r="H15" s="231" t="s">
        <v>11</v>
      </c>
      <c r="I15" s="223">
        <f t="shared" si="1"/>
        <v>0.55000000000000004</v>
      </c>
      <c r="J15" s="229" t="s">
        <v>11</v>
      </c>
      <c r="K15" s="230" t="s">
        <v>11</v>
      </c>
      <c r="L15" s="230" t="s">
        <v>11</v>
      </c>
      <c r="M15" s="228">
        <v>0.01</v>
      </c>
      <c r="N15" s="224">
        <f t="shared" si="2"/>
        <v>0.01</v>
      </c>
      <c r="O15" s="255" t="s">
        <v>11</v>
      </c>
      <c r="P15" s="248">
        <v>3</v>
      </c>
      <c r="Q15" s="418">
        <v>1</v>
      </c>
      <c r="R15" s="418"/>
      <c r="S15" s="418">
        <v>2</v>
      </c>
      <c r="T15" s="419"/>
      <c r="U15" s="268">
        <f t="shared" si="3"/>
        <v>6</v>
      </c>
      <c r="V15" s="403">
        <v>1</v>
      </c>
      <c r="W15" s="400">
        <v>0</v>
      </c>
      <c r="X15" s="399">
        <v>0</v>
      </c>
      <c r="Y15" s="272">
        <v>99.43</v>
      </c>
      <c r="Z15" s="268">
        <f t="shared" si="0"/>
        <v>100.43</v>
      </c>
      <c r="AA15" s="271">
        <v>0</v>
      </c>
      <c r="AB15" s="278">
        <v>0</v>
      </c>
      <c r="AC15" s="398">
        <f t="shared" si="4"/>
        <v>0</v>
      </c>
    </row>
    <row r="16" spans="2:29" ht="12.75">
      <c r="B16" s="225" t="s">
        <v>31</v>
      </c>
      <c r="C16" s="260">
        <v>10</v>
      </c>
      <c r="D16" s="261">
        <v>16.7</v>
      </c>
      <c r="E16" s="226">
        <v>2.5</v>
      </c>
      <c r="F16" s="227">
        <v>2.57</v>
      </c>
      <c r="G16" s="227">
        <v>1.65</v>
      </c>
      <c r="H16" s="228">
        <v>3.25</v>
      </c>
      <c r="I16" s="223">
        <f t="shared" si="1"/>
        <v>9.9700000000000006</v>
      </c>
      <c r="J16" s="226">
        <v>1.4</v>
      </c>
      <c r="K16" s="227">
        <v>5.75</v>
      </c>
      <c r="L16" s="227">
        <v>2.02</v>
      </c>
      <c r="M16" s="228">
        <v>3.61</v>
      </c>
      <c r="N16" s="224">
        <f t="shared" si="2"/>
        <v>12.78</v>
      </c>
      <c r="O16" s="254">
        <v>1.02</v>
      </c>
      <c r="P16" s="248">
        <v>0.63</v>
      </c>
      <c r="Q16" s="418">
        <v>0.03</v>
      </c>
      <c r="R16" s="418"/>
      <c r="S16" s="418">
        <v>0.04</v>
      </c>
      <c r="T16" s="419"/>
      <c r="U16" s="268">
        <f t="shared" si="3"/>
        <v>1.72</v>
      </c>
      <c r="V16" s="403">
        <v>0.49</v>
      </c>
      <c r="W16" s="400">
        <v>6.2799313300000001</v>
      </c>
      <c r="X16" s="399">
        <v>1.249636</v>
      </c>
      <c r="Y16" s="272">
        <v>8.4499999999999993</v>
      </c>
      <c r="Z16" s="268">
        <f t="shared" si="0"/>
        <v>16.46956733</v>
      </c>
      <c r="AA16" s="271">
        <v>1.097872</v>
      </c>
      <c r="AB16" s="278">
        <v>48.041624779999999</v>
      </c>
      <c r="AC16" s="398">
        <f t="shared" si="4"/>
        <v>8.7131347529284513E-3</v>
      </c>
    </row>
    <row r="17" spans="1:29" ht="12.75">
      <c r="B17" s="225" t="s">
        <v>32</v>
      </c>
      <c r="C17" s="260">
        <v>0.17</v>
      </c>
      <c r="D17" s="261">
        <v>2.36</v>
      </c>
      <c r="E17" s="226">
        <v>0.06</v>
      </c>
      <c r="F17" s="230" t="s">
        <v>11</v>
      </c>
      <c r="G17" s="227">
        <v>0.03</v>
      </c>
      <c r="H17" s="231" t="s">
        <v>11</v>
      </c>
      <c r="I17" s="223">
        <f t="shared" si="1"/>
        <v>0.09</v>
      </c>
      <c r="J17" s="229" t="s">
        <v>11</v>
      </c>
      <c r="K17" s="230" t="s">
        <v>11</v>
      </c>
      <c r="L17" s="227">
        <v>0.15</v>
      </c>
      <c r="M17" s="228">
        <v>0.8</v>
      </c>
      <c r="N17" s="224">
        <f t="shared" si="2"/>
        <v>0.95000000000000007</v>
      </c>
      <c r="O17" s="254">
        <v>0.2</v>
      </c>
      <c r="P17" s="249" t="s">
        <v>11</v>
      </c>
      <c r="Q17" s="420" t="s">
        <v>11</v>
      </c>
      <c r="R17" s="418"/>
      <c r="S17" s="418">
        <v>0.6</v>
      </c>
      <c r="T17" s="419"/>
      <c r="U17" s="268">
        <f t="shared" si="3"/>
        <v>0.8</v>
      </c>
      <c r="V17" s="403">
        <v>1.31</v>
      </c>
      <c r="W17" s="400">
        <v>9.2999999999999999E-2</v>
      </c>
      <c r="X17" s="399">
        <v>0.78</v>
      </c>
      <c r="Y17" s="272">
        <v>0.48</v>
      </c>
      <c r="Z17" s="268">
        <f t="shared" si="0"/>
        <v>2.6629999999999998</v>
      </c>
      <c r="AA17" s="271">
        <v>4.2669649999999999</v>
      </c>
      <c r="AB17" s="278">
        <v>0</v>
      </c>
      <c r="AC17" s="398">
        <f t="shared" si="4"/>
        <v>0</v>
      </c>
    </row>
    <row r="18" spans="1:29" ht="12.75">
      <c r="B18" s="225" t="s">
        <v>33</v>
      </c>
      <c r="C18" s="260">
        <v>1.62</v>
      </c>
      <c r="D18" s="261">
        <v>53.65</v>
      </c>
      <c r="E18" s="226">
        <v>201.14</v>
      </c>
      <c r="F18" s="227">
        <v>3.83</v>
      </c>
      <c r="G18" s="227">
        <v>3.16</v>
      </c>
      <c r="H18" s="228">
        <v>0.05</v>
      </c>
      <c r="I18" s="223">
        <f t="shared" si="1"/>
        <v>208.18</v>
      </c>
      <c r="J18" s="226">
        <v>9.4700000000000006</v>
      </c>
      <c r="K18" s="227">
        <v>4.8600000000000003</v>
      </c>
      <c r="L18" s="227">
        <v>2.21</v>
      </c>
      <c r="M18" s="228">
        <v>13.22</v>
      </c>
      <c r="N18" s="224">
        <f t="shared" si="2"/>
        <v>29.760000000000005</v>
      </c>
      <c r="O18" s="254">
        <v>20.83</v>
      </c>
      <c r="P18" s="248">
        <v>200.39</v>
      </c>
      <c r="Q18" s="418">
        <v>171.63</v>
      </c>
      <c r="R18" s="418"/>
      <c r="S18" s="418">
        <v>327.3</v>
      </c>
      <c r="T18" s="419"/>
      <c r="U18" s="268">
        <f t="shared" si="3"/>
        <v>720.15</v>
      </c>
      <c r="V18" s="403">
        <v>101.08</v>
      </c>
      <c r="W18" s="400">
        <v>190.38555975999998</v>
      </c>
      <c r="X18" s="399">
        <v>16.065034239999999</v>
      </c>
      <c r="Y18" s="272">
        <v>23.83</v>
      </c>
      <c r="Z18" s="268">
        <f t="shared" si="0"/>
        <v>331.36059399999994</v>
      </c>
      <c r="AA18" s="271">
        <v>85.61709691999998</v>
      </c>
      <c r="AB18" s="278">
        <v>24.851032870000001</v>
      </c>
      <c r="AC18" s="398">
        <f t="shared" si="4"/>
        <v>4.5071414453057195E-3</v>
      </c>
    </row>
    <row r="19" spans="1:29" ht="12.75">
      <c r="B19" s="225" t="s">
        <v>34</v>
      </c>
      <c r="C19" s="260">
        <v>72.59</v>
      </c>
      <c r="D19" s="261">
        <v>32.979999999999997</v>
      </c>
      <c r="E19" s="226">
        <v>104.07</v>
      </c>
      <c r="F19" s="227">
        <v>107.88</v>
      </c>
      <c r="G19" s="227">
        <v>365.1</v>
      </c>
      <c r="H19" s="228">
        <v>366.92</v>
      </c>
      <c r="I19" s="223">
        <f t="shared" si="1"/>
        <v>943.97</v>
      </c>
      <c r="J19" s="226">
        <v>118.36</v>
      </c>
      <c r="K19" s="227">
        <v>51.2</v>
      </c>
      <c r="L19" s="227">
        <v>162.41999999999999</v>
      </c>
      <c r="M19" s="228">
        <v>91.72</v>
      </c>
      <c r="N19" s="224">
        <f t="shared" si="2"/>
        <v>423.70000000000005</v>
      </c>
      <c r="O19" s="254">
        <v>77.77</v>
      </c>
      <c r="P19" s="248">
        <v>89.42</v>
      </c>
      <c r="Q19" s="418">
        <v>68.25</v>
      </c>
      <c r="R19" s="418"/>
      <c r="S19" s="418">
        <v>67.209999999999994</v>
      </c>
      <c r="T19" s="419"/>
      <c r="U19" s="268">
        <f t="shared" si="3"/>
        <v>302.64999999999998</v>
      </c>
      <c r="V19" s="403">
        <v>79.319999999999993</v>
      </c>
      <c r="W19" s="400">
        <v>141.4152005</v>
      </c>
      <c r="X19" s="399">
        <v>442.89714587000003</v>
      </c>
      <c r="Y19" s="272">
        <v>317.82</v>
      </c>
      <c r="Z19" s="268">
        <f t="shared" si="0"/>
        <v>981.45234636999999</v>
      </c>
      <c r="AA19" s="271">
        <v>144.09383162</v>
      </c>
      <c r="AB19" s="278">
        <v>208.92252063999999</v>
      </c>
      <c r="AC19" s="398">
        <f t="shared" si="4"/>
        <v>3.7891517691042494E-2</v>
      </c>
    </row>
    <row r="20" spans="1:29" ht="12.75">
      <c r="B20" s="225" t="s">
        <v>35</v>
      </c>
      <c r="C20" s="260">
        <v>105.63</v>
      </c>
      <c r="D20" s="261">
        <v>19.22</v>
      </c>
      <c r="E20" s="226">
        <v>32.36</v>
      </c>
      <c r="F20" s="227">
        <v>53.58</v>
      </c>
      <c r="G20" s="227">
        <v>110.49</v>
      </c>
      <c r="H20" s="228">
        <v>354.88</v>
      </c>
      <c r="I20" s="223">
        <f t="shared" si="1"/>
        <v>551.30999999999995</v>
      </c>
      <c r="J20" s="226">
        <v>6.29</v>
      </c>
      <c r="K20" s="227">
        <v>12.83</v>
      </c>
      <c r="L20" s="227">
        <v>65.64</v>
      </c>
      <c r="M20" s="228">
        <v>115.71</v>
      </c>
      <c r="N20" s="224">
        <f t="shared" si="2"/>
        <v>200.47</v>
      </c>
      <c r="O20" s="254">
        <v>55.05</v>
      </c>
      <c r="P20" s="248">
        <v>119.75</v>
      </c>
      <c r="Q20" s="418">
        <v>36.549999999999997</v>
      </c>
      <c r="R20" s="418"/>
      <c r="S20" s="418">
        <v>87.56</v>
      </c>
      <c r="T20" s="419"/>
      <c r="U20" s="268">
        <f t="shared" si="3"/>
        <v>298.91000000000003</v>
      </c>
      <c r="V20" s="403">
        <v>146.05000000000001</v>
      </c>
      <c r="W20" s="400">
        <v>145.56340407999997</v>
      </c>
      <c r="X20" s="399">
        <v>586.97361917000001</v>
      </c>
      <c r="Y20" s="272">
        <v>216.45</v>
      </c>
      <c r="Z20" s="268">
        <f t="shared" si="0"/>
        <v>1095.0370232499999</v>
      </c>
      <c r="AA20" s="271">
        <v>328.1520079</v>
      </c>
      <c r="AB20" s="278">
        <v>479.85433809000006</v>
      </c>
      <c r="AC20" s="398">
        <f t="shared" si="4"/>
        <v>8.7029436008917965E-2</v>
      </c>
    </row>
    <row r="21" spans="1:29" ht="12.75">
      <c r="B21" s="225" t="s">
        <v>36</v>
      </c>
      <c r="C21" s="260">
        <v>0.08</v>
      </c>
      <c r="D21" s="263" t="s">
        <v>11</v>
      </c>
      <c r="E21" s="226">
        <v>0.56999999999999995</v>
      </c>
      <c r="F21" s="227">
        <v>0.53</v>
      </c>
      <c r="G21" s="227">
        <v>1.34</v>
      </c>
      <c r="H21" s="228">
        <v>8.83</v>
      </c>
      <c r="I21" s="223">
        <f t="shared" si="1"/>
        <v>11.27</v>
      </c>
      <c r="J21" s="229" t="s">
        <v>11</v>
      </c>
      <c r="K21" s="230" t="s">
        <v>11</v>
      </c>
      <c r="L21" s="227">
        <v>1.1499999999999999</v>
      </c>
      <c r="M21" s="231" t="s">
        <v>11</v>
      </c>
      <c r="N21" s="224">
        <f t="shared" si="2"/>
        <v>1.1499999999999999</v>
      </c>
      <c r="O21" s="254">
        <v>0.75</v>
      </c>
      <c r="P21" s="249" t="s">
        <v>11</v>
      </c>
      <c r="Q21" s="420" t="s">
        <v>11</v>
      </c>
      <c r="R21" s="418"/>
      <c r="S21" s="420" t="s">
        <v>11</v>
      </c>
      <c r="T21" s="419"/>
      <c r="U21" s="268">
        <f t="shared" si="3"/>
        <v>0.75</v>
      </c>
      <c r="V21" s="404">
        <v>0</v>
      </c>
      <c r="W21" s="400">
        <v>0.17377506000000001</v>
      </c>
      <c r="X21" s="400">
        <v>0</v>
      </c>
      <c r="Y21" s="272">
        <v>0.03</v>
      </c>
      <c r="Z21" s="268">
        <f t="shared" si="0"/>
        <v>0.20377506000000001</v>
      </c>
      <c r="AA21" s="271">
        <v>0.03</v>
      </c>
      <c r="AB21" s="278">
        <v>0.02</v>
      </c>
      <c r="AC21" s="398">
        <f t="shared" si="4"/>
        <v>3.627327257489334E-6</v>
      </c>
    </row>
    <row r="22" spans="1:29" ht="12.75">
      <c r="B22" s="225" t="s">
        <v>37</v>
      </c>
      <c r="C22" s="260">
        <v>180.31</v>
      </c>
      <c r="D22" s="261">
        <v>355.47</v>
      </c>
      <c r="E22" s="226">
        <v>135.68</v>
      </c>
      <c r="F22" s="227">
        <v>61.66</v>
      </c>
      <c r="G22" s="227">
        <v>27.07</v>
      </c>
      <c r="H22" s="228">
        <v>769.92</v>
      </c>
      <c r="I22" s="223">
        <f t="shared" si="1"/>
        <v>994.32999999999993</v>
      </c>
      <c r="J22" s="226">
        <v>336.87</v>
      </c>
      <c r="K22" s="227">
        <v>138.4</v>
      </c>
      <c r="L22" s="227">
        <v>369.49</v>
      </c>
      <c r="M22" s="228">
        <v>93.37</v>
      </c>
      <c r="N22" s="224">
        <f t="shared" si="2"/>
        <v>938.13</v>
      </c>
      <c r="O22" s="254">
        <v>13.44</v>
      </c>
      <c r="P22" s="248">
        <v>118.71</v>
      </c>
      <c r="Q22" s="418">
        <v>244.8</v>
      </c>
      <c r="R22" s="418"/>
      <c r="S22" s="418">
        <v>554.25</v>
      </c>
      <c r="T22" s="419"/>
      <c r="U22" s="268">
        <f t="shared" si="3"/>
        <v>931.2</v>
      </c>
      <c r="V22" s="403">
        <v>145.78</v>
      </c>
      <c r="W22" s="400">
        <v>174.1775749</v>
      </c>
      <c r="X22" s="400">
        <v>33.631394059999998</v>
      </c>
      <c r="Y22" s="272">
        <v>191.01</v>
      </c>
      <c r="Z22" s="268">
        <f t="shared" si="0"/>
        <v>544.59896895999998</v>
      </c>
      <c r="AA22" s="271">
        <v>87.250459640000003</v>
      </c>
      <c r="AB22" s="278">
        <v>11.116034239999999</v>
      </c>
      <c r="AC22" s="398">
        <f t="shared" si="4"/>
        <v>2.0160746996968366E-3</v>
      </c>
    </row>
    <row r="23" spans="1:29" ht="12.75">
      <c r="B23" s="225" t="s">
        <v>38</v>
      </c>
      <c r="C23" s="262" t="s">
        <v>11</v>
      </c>
      <c r="D23" s="263" t="s">
        <v>11</v>
      </c>
      <c r="E23" s="229" t="s">
        <v>11</v>
      </c>
      <c r="F23" s="230" t="s">
        <v>11</v>
      </c>
      <c r="G23" s="230" t="s">
        <v>11</v>
      </c>
      <c r="H23" s="231" t="s">
        <v>11</v>
      </c>
      <c r="I23" s="223">
        <f t="shared" si="1"/>
        <v>0</v>
      </c>
      <c r="J23" s="229" t="s">
        <v>11</v>
      </c>
      <c r="K23" s="230" t="s">
        <v>11</v>
      </c>
      <c r="L23" s="230" t="s">
        <v>11</v>
      </c>
      <c r="M23" s="231" t="s">
        <v>11</v>
      </c>
      <c r="N23" s="224">
        <f t="shared" si="2"/>
        <v>0</v>
      </c>
      <c r="O23" s="255" t="s">
        <v>11</v>
      </c>
      <c r="P23" s="249" t="s">
        <v>11</v>
      </c>
      <c r="Q23" s="420" t="s">
        <v>11</v>
      </c>
      <c r="R23" s="418"/>
      <c r="S23" s="420" t="s">
        <v>11</v>
      </c>
      <c r="T23" s="419"/>
      <c r="U23" s="268">
        <f t="shared" si="3"/>
        <v>0</v>
      </c>
      <c r="V23" s="404">
        <v>0</v>
      </c>
      <c r="W23" s="400">
        <v>0</v>
      </c>
      <c r="X23" s="400">
        <v>0</v>
      </c>
      <c r="Y23" s="272">
        <v>0.52</v>
      </c>
      <c r="Z23" s="268">
        <f t="shared" si="0"/>
        <v>0.52</v>
      </c>
      <c r="AA23" s="271">
        <v>0</v>
      </c>
      <c r="AB23" s="278">
        <v>0</v>
      </c>
      <c r="AC23" s="398">
        <f t="shared" si="4"/>
        <v>0</v>
      </c>
    </row>
    <row r="24" spans="1:29" ht="12.75">
      <c r="B24" s="225" t="s">
        <v>39</v>
      </c>
      <c r="C24" s="260">
        <v>86.94</v>
      </c>
      <c r="D24" s="261">
        <v>157.32</v>
      </c>
      <c r="E24" s="226">
        <v>169.35</v>
      </c>
      <c r="F24" s="227">
        <v>68.11</v>
      </c>
      <c r="G24" s="227">
        <v>46.43</v>
      </c>
      <c r="H24" s="228">
        <v>101.72</v>
      </c>
      <c r="I24" s="223">
        <f t="shared" si="1"/>
        <v>385.61</v>
      </c>
      <c r="J24" s="226">
        <v>28.54</v>
      </c>
      <c r="K24" s="227">
        <v>91.57</v>
      </c>
      <c r="L24" s="227">
        <v>6.66</v>
      </c>
      <c r="M24" s="228">
        <v>40.770000000000003</v>
      </c>
      <c r="N24" s="224">
        <f t="shared" si="2"/>
        <v>167.54</v>
      </c>
      <c r="O24" s="254">
        <v>55.08</v>
      </c>
      <c r="P24" s="248">
        <v>12.37</v>
      </c>
      <c r="Q24" s="418">
        <v>18.95</v>
      </c>
      <c r="R24" s="418"/>
      <c r="S24" s="418">
        <v>38.520000000000003</v>
      </c>
      <c r="T24" s="419"/>
      <c r="U24" s="268">
        <f t="shared" si="3"/>
        <v>124.92000000000002</v>
      </c>
      <c r="V24" s="403">
        <v>18.72</v>
      </c>
      <c r="W24" s="400">
        <v>12.525252099999999</v>
      </c>
      <c r="X24" s="400">
        <v>11.447314790000002</v>
      </c>
      <c r="Y24" s="272">
        <v>12.96</v>
      </c>
      <c r="Z24" s="268">
        <f t="shared" si="0"/>
        <v>55.652566890000003</v>
      </c>
      <c r="AA24" s="271">
        <v>27.326381219999998</v>
      </c>
      <c r="AB24" s="278">
        <v>60.35252139</v>
      </c>
      <c r="AC24" s="398">
        <f t="shared" si="4"/>
        <v>1.0945917294807752E-2</v>
      </c>
    </row>
    <row r="25" spans="1:29" ht="12.75">
      <c r="B25" s="225" t="s">
        <v>40</v>
      </c>
      <c r="C25" s="260">
        <v>0.13</v>
      </c>
      <c r="D25" s="261">
        <v>0.55000000000000004</v>
      </c>
      <c r="E25" s="226">
        <v>0.3</v>
      </c>
      <c r="F25" s="227">
        <v>1.64</v>
      </c>
      <c r="G25" s="230" t="s">
        <v>11</v>
      </c>
      <c r="H25" s="228">
        <v>0.53</v>
      </c>
      <c r="I25" s="223">
        <f t="shared" si="1"/>
        <v>2.4699999999999998</v>
      </c>
      <c r="J25" s="226">
        <v>2.1</v>
      </c>
      <c r="K25" s="227">
        <v>0.24</v>
      </c>
      <c r="L25" s="227">
        <v>6.11</v>
      </c>
      <c r="M25" s="228">
        <v>1.55</v>
      </c>
      <c r="N25" s="224">
        <f t="shared" si="2"/>
        <v>10</v>
      </c>
      <c r="O25" s="254">
        <v>0.86</v>
      </c>
      <c r="P25" s="249" t="s">
        <v>11</v>
      </c>
      <c r="Q25" s="418">
        <v>1.55</v>
      </c>
      <c r="R25" s="418"/>
      <c r="S25" s="418">
        <v>2.76</v>
      </c>
      <c r="T25" s="419"/>
      <c r="U25" s="268">
        <f t="shared" si="3"/>
        <v>5.17</v>
      </c>
      <c r="V25" s="403">
        <v>2.4300000000000002</v>
      </c>
      <c r="W25" s="400">
        <v>0</v>
      </c>
      <c r="X25" s="400">
        <v>0</v>
      </c>
      <c r="Y25" s="272">
        <v>0.55000000000000004</v>
      </c>
      <c r="Z25" s="268">
        <f t="shared" si="0"/>
        <v>2.9800000000000004</v>
      </c>
      <c r="AA25" s="271">
        <v>2.9000000000000001E-2</v>
      </c>
      <c r="AB25" s="278">
        <v>12.199278</v>
      </c>
      <c r="AC25" s="398">
        <f t="shared" si="4"/>
        <v>2.2125386805544982E-3</v>
      </c>
    </row>
    <row r="26" spans="1:29" ht="13.5" thickBot="1">
      <c r="B26" s="219" t="s">
        <v>41</v>
      </c>
      <c r="C26" s="264" t="s">
        <v>11</v>
      </c>
      <c r="D26" s="265" t="s">
        <v>11</v>
      </c>
      <c r="E26" s="232" t="s">
        <v>11</v>
      </c>
      <c r="F26" s="233" t="s">
        <v>11</v>
      </c>
      <c r="G26" s="233" t="s">
        <v>11</v>
      </c>
      <c r="H26" s="234" t="s">
        <v>11</v>
      </c>
      <c r="I26" s="223">
        <f t="shared" si="1"/>
        <v>0</v>
      </c>
      <c r="J26" s="232" t="s">
        <v>11</v>
      </c>
      <c r="K26" s="233" t="s">
        <v>11</v>
      </c>
      <c r="L26" s="220">
        <v>0.2</v>
      </c>
      <c r="M26" s="234" t="s">
        <v>11</v>
      </c>
      <c r="N26" s="224">
        <f t="shared" si="2"/>
        <v>0.2</v>
      </c>
      <c r="O26" s="256" t="s">
        <v>11</v>
      </c>
      <c r="P26" s="250" t="s">
        <v>11</v>
      </c>
      <c r="Q26" s="430" t="s">
        <v>11</v>
      </c>
      <c r="R26" s="426"/>
      <c r="S26" s="430" t="s">
        <v>11</v>
      </c>
      <c r="T26" s="427"/>
      <c r="U26" s="268">
        <f t="shared" si="3"/>
        <v>0</v>
      </c>
      <c r="V26" s="406">
        <v>0</v>
      </c>
      <c r="W26" s="401">
        <v>0</v>
      </c>
      <c r="X26" s="401">
        <v>0</v>
      </c>
      <c r="Y26" s="272">
        <v>0</v>
      </c>
      <c r="Z26" s="268">
        <f t="shared" si="0"/>
        <v>0</v>
      </c>
      <c r="AA26" s="271">
        <v>0</v>
      </c>
      <c r="AB26" s="278">
        <v>0</v>
      </c>
      <c r="AC26" s="398">
        <f t="shared" si="4"/>
        <v>0</v>
      </c>
    </row>
    <row r="27" spans="1:29" s="242" customFormat="1" ht="13.5" thickBot="1">
      <c r="A27" s="235"/>
      <c r="B27" s="236" t="s">
        <v>42</v>
      </c>
      <c r="C27" s="251">
        <v>4418.75</v>
      </c>
      <c r="D27" s="266">
        <v>4681.3900000000003</v>
      </c>
      <c r="E27" s="239">
        <v>3904.55</v>
      </c>
      <c r="F27" s="237">
        <v>5803.89</v>
      </c>
      <c r="G27" s="237">
        <v>6542.58</v>
      </c>
      <c r="H27" s="238">
        <v>4499.74</v>
      </c>
      <c r="I27" s="240">
        <f t="shared" si="1"/>
        <v>20750.760000000002</v>
      </c>
      <c r="J27" s="239">
        <v>2671.59</v>
      </c>
      <c r="K27" s="237">
        <v>2666.36</v>
      </c>
      <c r="L27" s="237">
        <v>2748.1</v>
      </c>
      <c r="M27" s="238">
        <v>1556.95</v>
      </c>
      <c r="N27" s="241">
        <f t="shared" si="2"/>
        <v>9643.0000000000018</v>
      </c>
      <c r="O27" s="257">
        <v>710.97</v>
      </c>
      <c r="P27" s="251">
        <v>1042.17</v>
      </c>
      <c r="Q27" s="428">
        <v>1822.12</v>
      </c>
      <c r="R27" s="428"/>
      <c r="S27" s="428">
        <v>1548.88</v>
      </c>
      <c r="T27" s="429"/>
      <c r="U27" s="269">
        <f t="shared" si="3"/>
        <v>5124.1400000000003</v>
      </c>
      <c r="V27" s="402">
        <f>SUM(V6:V26)</f>
        <v>908.25999999999988</v>
      </c>
      <c r="W27" s="402">
        <f>W26+W25+W24+W23+W22+W21+W20+W19+W18+W17+W16+W15+W14+W13+W12+W11+W10+W9+W8+W7+W6</f>
        <v>1792.34453345</v>
      </c>
      <c r="X27" s="402">
        <f>X26+X25+X24+X23+X22+X21+X20+X19+X18+X17+X16+X15+X14+X13+X12+X11+X10+X9+X8+X7+X6</f>
        <v>4145.0953396499999</v>
      </c>
      <c r="Y27" s="273">
        <f>Y26+Y25+Y24+Y23+Y22+Y21+Y20+Y19+Y18+Y17+Y16+Y15+Y14+Y13+Y12+Y11+Y10+Y9+Y8+Y7+Y6</f>
        <v>5382.85</v>
      </c>
      <c r="Z27" s="274">
        <f>Y27+X27+W27+V27</f>
        <v>12228.549873099999</v>
      </c>
      <c r="AA27" s="275">
        <f>SUM(AA6:AA26)</f>
        <v>6303.6271352100011</v>
      </c>
      <c r="AB27" s="274">
        <v>5513.7015715100006</v>
      </c>
      <c r="AC27" s="398">
        <f t="shared" si="4"/>
        <v>1</v>
      </c>
    </row>
    <row r="28" spans="1:29">
      <c r="Z28" s="407"/>
    </row>
    <row r="31" spans="1:29">
      <c r="B31" s="410" t="s">
        <v>364</v>
      </c>
      <c r="C31" s="410">
        <v>1</v>
      </c>
      <c r="D31" s="410">
        <v>0.6</v>
      </c>
      <c r="E31" s="410">
        <v>28.399979999999999</v>
      </c>
      <c r="F31" s="410">
        <v>0</v>
      </c>
      <c r="G31" s="410">
        <v>20.995651260000002</v>
      </c>
      <c r="H31" s="410">
        <v>2.71</v>
      </c>
      <c r="I31" s="410">
        <v>0.64506399999999997</v>
      </c>
      <c r="J31" s="410">
        <v>8.798</v>
      </c>
      <c r="K31" s="410">
        <v>33.447839289999997</v>
      </c>
      <c r="L31" s="410">
        <v>21.049900000000001</v>
      </c>
      <c r="M31" s="410">
        <v>25.868344660000002</v>
      </c>
      <c r="N31" s="410">
        <v>15.539099999999999</v>
      </c>
      <c r="O31" s="410">
        <v>42.627581670000005</v>
      </c>
      <c r="P31" s="410">
        <v>34.768419999999999</v>
      </c>
      <c r="Q31" s="410">
        <v>53.5</v>
      </c>
      <c r="R31" s="410">
        <v>17.58494</v>
      </c>
      <c r="S31" s="410">
        <v>69.604387700000004</v>
      </c>
      <c r="T31" s="410">
        <v>17.781424999999999</v>
      </c>
    </row>
    <row r="32" spans="1:29">
      <c r="B32" s="410" t="s">
        <v>365</v>
      </c>
      <c r="C32" s="410">
        <v>22.190625000000001</v>
      </c>
      <c r="D32" s="410">
        <v>77.449457260000003</v>
      </c>
      <c r="E32" s="410">
        <v>26.36048714</v>
      </c>
      <c r="F32" s="410">
        <v>81.038767120000003</v>
      </c>
      <c r="G32" s="410">
        <v>8.76600994</v>
      </c>
      <c r="H32" s="410">
        <v>0</v>
      </c>
      <c r="I32" s="410">
        <v>0</v>
      </c>
      <c r="J32" s="410">
        <v>127.6423125</v>
      </c>
      <c r="K32" s="410">
        <v>50.3</v>
      </c>
      <c r="L32" s="410">
        <v>180.43226849999999</v>
      </c>
      <c r="M32" s="410">
        <v>275.32929949999999</v>
      </c>
      <c r="N32" s="410">
        <v>87.610645790000007</v>
      </c>
      <c r="O32" s="410">
        <v>379.17375658999998</v>
      </c>
      <c r="P32" s="410">
        <v>388.56810067000004</v>
      </c>
      <c r="Q32" s="410">
        <v>413.07074329</v>
      </c>
      <c r="R32" s="410">
        <v>236.81636197999998</v>
      </c>
      <c r="S32" s="410">
        <v>34.641190399999999</v>
      </c>
      <c r="T32" s="410">
        <v>23.50631555</v>
      </c>
    </row>
    <row r="33" spans="2:20">
      <c r="B33" s="410" t="s">
        <v>366</v>
      </c>
      <c r="C33" s="410">
        <v>5.4580251300000002</v>
      </c>
      <c r="D33" s="410">
        <v>7.5817719600000002</v>
      </c>
      <c r="E33" s="410">
        <v>3.0178283599999998</v>
      </c>
      <c r="F33" s="410">
        <v>1.7</v>
      </c>
      <c r="G33" s="410">
        <v>0</v>
      </c>
      <c r="H33" s="410">
        <v>3.1284230000000002</v>
      </c>
      <c r="I33" s="410">
        <v>0</v>
      </c>
      <c r="J33" s="410">
        <v>0</v>
      </c>
      <c r="K33" s="410">
        <v>4</v>
      </c>
      <c r="L33" s="410">
        <v>1</v>
      </c>
      <c r="M33" s="410">
        <v>1.3</v>
      </c>
      <c r="N33" s="410">
        <v>0</v>
      </c>
      <c r="O33" s="410">
        <v>0</v>
      </c>
      <c r="P33" s="410">
        <v>0</v>
      </c>
      <c r="Q33" s="410">
        <v>1</v>
      </c>
      <c r="R33" s="410">
        <v>0</v>
      </c>
      <c r="S33" s="410">
        <v>0</v>
      </c>
      <c r="T33" s="410">
        <v>0.70106435</v>
      </c>
    </row>
    <row r="34" spans="2:20">
      <c r="B34" s="410" t="s">
        <v>367</v>
      </c>
      <c r="C34" s="410">
        <v>1.1222341999999998</v>
      </c>
      <c r="D34" s="410">
        <v>0.35682540999999995</v>
      </c>
      <c r="E34" s="410">
        <v>0.09</v>
      </c>
      <c r="F34" s="410">
        <v>0.12</v>
      </c>
      <c r="G34" s="410">
        <v>3.4979999999999997E-2</v>
      </c>
      <c r="H34" s="410">
        <v>1.5549999999999999</v>
      </c>
      <c r="I34" s="410">
        <v>0.5</v>
      </c>
      <c r="J34" s="410">
        <v>0.4</v>
      </c>
      <c r="K34" s="410">
        <v>1.4615</v>
      </c>
      <c r="L34" s="410">
        <v>3.601</v>
      </c>
      <c r="M34" s="410">
        <v>3.5</v>
      </c>
      <c r="N34" s="410">
        <v>85.608677999999998</v>
      </c>
      <c r="O34" s="410">
        <v>4.1102298500000005</v>
      </c>
      <c r="P34" s="410">
        <v>0.48544671</v>
      </c>
      <c r="Q34" s="410">
        <v>1.60925305</v>
      </c>
      <c r="R34" s="410">
        <v>2.6807740199999999</v>
      </c>
      <c r="S34" s="410">
        <v>2.02110111</v>
      </c>
      <c r="T34" s="410">
        <v>7.0649899999999999</v>
      </c>
    </row>
    <row r="35" spans="2:20">
      <c r="B35" s="410" t="s">
        <v>368</v>
      </c>
      <c r="C35" s="410">
        <v>0</v>
      </c>
      <c r="D35" s="410">
        <v>7.5551899999999998E-3</v>
      </c>
      <c r="E35" s="410">
        <v>4.8869104500000002</v>
      </c>
      <c r="F35" s="410">
        <v>0</v>
      </c>
      <c r="G35" s="410">
        <v>3.77187334</v>
      </c>
      <c r="H35" s="410">
        <v>0.43183916</v>
      </c>
      <c r="I35" s="410">
        <v>0</v>
      </c>
      <c r="J35" s="410">
        <v>1.0103234800000001</v>
      </c>
      <c r="K35" s="410">
        <v>1.50493941</v>
      </c>
      <c r="L35" s="410">
        <v>1.9880134599999999</v>
      </c>
      <c r="M35" s="410">
        <v>4.4999999999999998E-2</v>
      </c>
      <c r="N35" s="410">
        <v>2.5000000000000001E-2</v>
      </c>
      <c r="O35" s="410">
        <v>4.4999999999999998E-2</v>
      </c>
      <c r="P35" s="410">
        <v>0.95</v>
      </c>
      <c r="Q35" s="410">
        <v>0</v>
      </c>
      <c r="R35" s="410">
        <v>1.675</v>
      </c>
      <c r="S35" s="410">
        <v>0</v>
      </c>
      <c r="T35" s="410">
        <v>0.15</v>
      </c>
    </row>
    <row r="36" spans="2:20">
      <c r="B36" s="410" t="s">
        <v>369</v>
      </c>
      <c r="C36" s="410">
        <v>0</v>
      </c>
      <c r="D36" s="410">
        <v>0</v>
      </c>
      <c r="E36" s="410">
        <v>0</v>
      </c>
      <c r="F36" s="410">
        <v>1.00776</v>
      </c>
      <c r="G36" s="410">
        <v>0</v>
      </c>
      <c r="H36" s="410">
        <v>0.2</v>
      </c>
      <c r="I36" s="410">
        <v>0</v>
      </c>
      <c r="J36" s="410">
        <v>0</v>
      </c>
      <c r="K36" s="410">
        <v>0.29997499999999999</v>
      </c>
      <c r="L36" s="410">
        <v>0</v>
      </c>
      <c r="M36" s="410">
        <v>0.3</v>
      </c>
      <c r="N36" s="410">
        <v>0</v>
      </c>
      <c r="O36" s="410">
        <v>4</v>
      </c>
      <c r="P36" s="410">
        <v>5.0599699999999999</v>
      </c>
      <c r="Q36" s="410">
        <v>0</v>
      </c>
      <c r="R36" s="410">
        <v>0</v>
      </c>
      <c r="S36" s="410">
        <v>0</v>
      </c>
      <c r="T36" s="410">
        <v>0</v>
      </c>
    </row>
    <row r="37" spans="2:20">
      <c r="B37" s="410" t="s">
        <v>370</v>
      </c>
      <c r="C37" s="410">
        <v>0</v>
      </c>
      <c r="D37" s="410">
        <v>1.054575</v>
      </c>
      <c r="E37" s="410">
        <v>0.05</v>
      </c>
      <c r="F37" s="410">
        <v>6.3312359999999996</v>
      </c>
      <c r="G37" s="410">
        <v>3.5000000000000003E-2</v>
      </c>
      <c r="H37" s="410">
        <v>1.55E-2</v>
      </c>
      <c r="I37" s="410">
        <v>0.18144560000000001</v>
      </c>
      <c r="J37" s="410">
        <v>4.6256969999999997</v>
      </c>
      <c r="K37" s="410">
        <v>21.535710000000002</v>
      </c>
      <c r="L37" s="410">
        <v>8.0547160000000007E-2</v>
      </c>
      <c r="M37" s="410">
        <v>4.5999999999999996</v>
      </c>
      <c r="N37" s="410">
        <v>0.42086333000000004</v>
      </c>
      <c r="O37" s="410">
        <v>4.9750000000000003E-3</v>
      </c>
      <c r="P37" s="410">
        <v>15.0288992</v>
      </c>
      <c r="Q37" s="410">
        <v>3.6280981200000002</v>
      </c>
      <c r="R37" s="410">
        <v>0.60299999999999998</v>
      </c>
      <c r="S37" s="410">
        <v>7.5357387999999998</v>
      </c>
      <c r="T37" s="410">
        <v>4.1113600000000003</v>
      </c>
    </row>
    <row r="38" spans="2:20">
      <c r="B38" s="410" t="s">
        <v>371</v>
      </c>
      <c r="C38" s="410">
        <v>27.24999</v>
      </c>
      <c r="D38" s="410">
        <v>60.661318880000003</v>
      </c>
      <c r="E38" s="410">
        <v>0.73375100000000004</v>
      </c>
      <c r="F38" s="410">
        <v>34.230029999999999</v>
      </c>
      <c r="G38" s="410">
        <v>11.72933832</v>
      </c>
      <c r="H38" s="410">
        <v>11.35</v>
      </c>
      <c r="I38" s="410">
        <v>20.727024199999999</v>
      </c>
      <c r="J38" s="410">
        <v>29.183914999999999</v>
      </c>
      <c r="K38" s="410">
        <v>0</v>
      </c>
      <c r="L38" s="410">
        <v>116.36170661</v>
      </c>
      <c r="M38" s="410">
        <v>0.29997499999999999</v>
      </c>
      <c r="N38" s="410">
        <v>6.0137409999999996</v>
      </c>
      <c r="O38" s="410">
        <v>127.84939340000001</v>
      </c>
      <c r="P38" s="410">
        <v>12.267087</v>
      </c>
      <c r="Q38" s="410">
        <v>345.28991013000001</v>
      </c>
      <c r="R38" s="410">
        <v>83.239624000000006</v>
      </c>
      <c r="S38" s="410">
        <v>61.795645999999998</v>
      </c>
      <c r="T38" s="410">
        <v>5.2855108600000005</v>
      </c>
    </row>
    <row r="39" spans="2:20">
      <c r="B39" s="410" t="s">
        <v>372</v>
      </c>
      <c r="C39" s="410">
        <v>0.99999199999999999</v>
      </c>
      <c r="D39" s="410">
        <v>0</v>
      </c>
      <c r="E39" s="410">
        <v>9.7000000000000005E-4</v>
      </c>
      <c r="F39" s="410">
        <v>0</v>
      </c>
      <c r="G39" s="410">
        <v>0</v>
      </c>
      <c r="H39" s="410">
        <v>0</v>
      </c>
      <c r="I39" s="410">
        <v>0</v>
      </c>
      <c r="J39" s="410">
        <v>0</v>
      </c>
      <c r="K39" s="410">
        <v>0</v>
      </c>
      <c r="L39" s="410">
        <v>0</v>
      </c>
      <c r="M39" s="410">
        <v>99.428635319999998</v>
      </c>
      <c r="N39" s="410">
        <v>0</v>
      </c>
      <c r="O39" s="410">
        <v>0</v>
      </c>
      <c r="P39" s="410">
        <v>0</v>
      </c>
      <c r="Q39" s="410">
        <v>0</v>
      </c>
      <c r="R39" s="410">
        <v>0</v>
      </c>
      <c r="S39" s="410">
        <v>0</v>
      </c>
      <c r="T39" s="410">
        <v>0</v>
      </c>
    </row>
    <row r="40" spans="2:20">
      <c r="B40" s="410" t="s">
        <v>373</v>
      </c>
      <c r="C40" s="410">
        <v>0</v>
      </c>
      <c r="D40" s="410">
        <v>0</v>
      </c>
      <c r="E40" s="410">
        <v>0.48699999999999999</v>
      </c>
      <c r="F40" s="410">
        <v>6.2799313300000001</v>
      </c>
      <c r="G40" s="410">
        <v>0</v>
      </c>
      <c r="H40" s="410">
        <v>0</v>
      </c>
      <c r="I40" s="410">
        <v>1.249636</v>
      </c>
      <c r="J40" s="410">
        <v>0</v>
      </c>
      <c r="K40" s="410">
        <v>0</v>
      </c>
      <c r="L40" s="410">
        <v>0</v>
      </c>
      <c r="M40" s="410">
        <v>0</v>
      </c>
      <c r="N40" s="410">
        <v>8.4497821700000006</v>
      </c>
      <c r="O40" s="410">
        <v>0.79993499999999995</v>
      </c>
      <c r="P40" s="410">
        <v>0.29793700000000001</v>
      </c>
      <c r="Q40" s="410">
        <v>0</v>
      </c>
      <c r="R40" s="410">
        <v>0.45</v>
      </c>
      <c r="S40" s="410">
        <v>46.29450078</v>
      </c>
      <c r="T40" s="410">
        <v>1.2971239999999999</v>
      </c>
    </row>
    <row r="41" spans="2:20">
      <c r="B41" s="410" t="s">
        <v>374</v>
      </c>
      <c r="C41" s="410">
        <v>0</v>
      </c>
      <c r="D41" s="410">
        <v>0</v>
      </c>
      <c r="E41" s="410">
        <v>1.3149900000000001</v>
      </c>
      <c r="F41" s="410">
        <v>0.04</v>
      </c>
      <c r="G41" s="410">
        <v>1.4999999999999999E-2</v>
      </c>
      <c r="H41" s="410">
        <v>3.7999999999999999E-2</v>
      </c>
      <c r="I41" s="410">
        <v>0.01</v>
      </c>
      <c r="J41" s="410">
        <v>0.77</v>
      </c>
      <c r="K41" s="410">
        <v>0</v>
      </c>
      <c r="L41" s="410">
        <v>0.28000000000000003</v>
      </c>
      <c r="M41" s="410">
        <v>0.20097200000000001</v>
      </c>
      <c r="N41" s="410">
        <v>0</v>
      </c>
      <c r="O41" s="410">
        <v>4.1669650000000003</v>
      </c>
      <c r="P41" s="410">
        <v>0</v>
      </c>
      <c r="Q41" s="410">
        <v>0.1</v>
      </c>
      <c r="R41" s="410">
        <v>0</v>
      </c>
      <c r="S41" s="410">
        <v>0</v>
      </c>
      <c r="T41" s="410">
        <v>0</v>
      </c>
    </row>
    <row r="42" spans="2:20">
      <c r="B42" s="410" t="s">
        <v>375</v>
      </c>
      <c r="C42" s="410">
        <v>1.37081034</v>
      </c>
      <c r="D42" s="410">
        <v>99.670419659999993</v>
      </c>
      <c r="E42" s="410">
        <v>4.0378440000000002E-2</v>
      </c>
      <c r="F42" s="410">
        <v>0.43497771000000002</v>
      </c>
      <c r="G42" s="410">
        <v>69.628136310000002</v>
      </c>
      <c r="H42" s="410">
        <v>120.32244573999999</v>
      </c>
      <c r="I42" s="410">
        <v>2.67217693</v>
      </c>
      <c r="J42" s="410">
        <v>9.1821081899999992</v>
      </c>
      <c r="K42" s="410">
        <v>4.21074912</v>
      </c>
      <c r="L42" s="410">
        <v>8.5741287799999988</v>
      </c>
      <c r="M42" s="410">
        <v>3.9212561800000003</v>
      </c>
      <c r="N42" s="410">
        <v>11.332792939999999</v>
      </c>
      <c r="O42" s="410">
        <v>22.119420789999999</v>
      </c>
      <c r="P42" s="410">
        <v>4.0518967200000002</v>
      </c>
      <c r="Q42" s="410">
        <v>59.445779409999993</v>
      </c>
      <c r="R42" s="410">
        <v>19.637375350000003</v>
      </c>
      <c r="S42" s="410">
        <v>4.1327646600000003</v>
      </c>
      <c r="T42" s="410">
        <v>1.0808928600000001</v>
      </c>
    </row>
    <row r="43" spans="2:20">
      <c r="B43" s="410" t="s">
        <v>376</v>
      </c>
      <c r="C43" s="410">
        <v>18.277989229999999</v>
      </c>
      <c r="D43" s="410">
        <v>28.995624929999998</v>
      </c>
      <c r="E43" s="410">
        <v>32.049576420000001</v>
      </c>
      <c r="F43" s="410">
        <v>44.215775499999999</v>
      </c>
      <c r="G43" s="410">
        <v>65.83830055</v>
      </c>
      <c r="H43" s="410">
        <v>31.361124449999998</v>
      </c>
      <c r="I43" s="410">
        <v>24.1491863</v>
      </c>
      <c r="J43" s="410">
        <v>133.67356257</v>
      </c>
      <c r="K43" s="410">
        <v>285.07439699999998</v>
      </c>
      <c r="L43" s="410">
        <v>125.51329101</v>
      </c>
      <c r="M43" s="410">
        <v>120.22810754000001</v>
      </c>
      <c r="N43" s="410">
        <v>72.077657450000004</v>
      </c>
      <c r="O43" s="410">
        <v>21.862300620000003</v>
      </c>
      <c r="P43" s="410">
        <v>89.944102000000001</v>
      </c>
      <c r="Q43" s="410">
        <v>32.287429000000003</v>
      </c>
      <c r="R43" s="410">
        <v>106.02087990999999</v>
      </c>
      <c r="S43" s="410">
        <v>54.67653404</v>
      </c>
      <c r="T43" s="410">
        <v>48.225106689999997</v>
      </c>
    </row>
    <row r="44" spans="2:20">
      <c r="B44" s="410" t="s">
        <v>377</v>
      </c>
      <c r="C44" s="410">
        <v>5.9780715599999992</v>
      </c>
      <c r="D44" s="410">
        <v>92.415287109999994</v>
      </c>
      <c r="E44" s="410">
        <v>47.654495740000002</v>
      </c>
      <c r="F44" s="410">
        <v>12.644749039999999</v>
      </c>
      <c r="G44" s="410">
        <v>33.393336470000001</v>
      </c>
      <c r="H44" s="410">
        <v>99.525318569999996</v>
      </c>
      <c r="I44" s="410">
        <v>535.90872768999998</v>
      </c>
      <c r="J44" s="410">
        <v>41.564514469999999</v>
      </c>
      <c r="K44" s="410">
        <v>9.5003770099999993</v>
      </c>
      <c r="L44" s="410">
        <v>110.60054051</v>
      </c>
      <c r="M44" s="410">
        <v>45.073123880000004</v>
      </c>
      <c r="N44" s="410">
        <v>60.77693653</v>
      </c>
      <c r="O44" s="410">
        <v>49.317317639999999</v>
      </c>
      <c r="P44" s="410">
        <v>164.42257799999999</v>
      </c>
      <c r="Q44" s="410">
        <v>114.41211226</v>
      </c>
      <c r="R44" s="410">
        <v>15.896307439999999</v>
      </c>
      <c r="S44" s="410">
        <v>117.87808346999999</v>
      </c>
      <c r="T44" s="410">
        <v>346.07994718000003</v>
      </c>
    </row>
    <row r="45" spans="2:20">
      <c r="B45" s="410" t="s">
        <v>378</v>
      </c>
      <c r="C45" s="410">
        <v>50.283588700000003</v>
      </c>
      <c r="D45" s="410">
        <v>46.345355499999997</v>
      </c>
      <c r="E45" s="410">
        <v>47.184569770000003</v>
      </c>
      <c r="F45" s="410">
        <v>271.58407662999997</v>
      </c>
      <c r="G45" s="410">
        <v>358.04640255999999</v>
      </c>
      <c r="H45" s="410">
        <v>302.94972974000001</v>
      </c>
      <c r="I45" s="410">
        <v>456.17024220999997</v>
      </c>
      <c r="J45" s="410">
        <v>920.3120144400001</v>
      </c>
      <c r="K45" s="410">
        <v>1369.3051933900001</v>
      </c>
      <c r="L45" s="410">
        <v>1439.2079983399999</v>
      </c>
      <c r="M45" s="410">
        <v>1277.7647389000001</v>
      </c>
      <c r="N45" s="410">
        <v>963.36660942999993</v>
      </c>
      <c r="O45" s="410">
        <v>1889.16210168</v>
      </c>
      <c r="P45" s="410">
        <v>917.81141762000004</v>
      </c>
      <c r="Q45" s="410">
        <v>985.75313692999998</v>
      </c>
      <c r="R45" s="410">
        <v>1668.2321375899999</v>
      </c>
      <c r="S45" s="410">
        <v>961.24061534999998</v>
      </c>
      <c r="T45" s="410">
        <v>1462.0730387900001</v>
      </c>
    </row>
    <row r="46" spans="2:20">
      <c r="B46" s="410" t="s">
        <v>379</v>
      </c>
      <c r="C46" s="410">
        <v>0</v>
      </c>
      <c r="D46" s="410">
        <v>0</v>
      </c>
      <c r="E46" s="410">
        <v>0</v>
      </c>
      <c r="F46" s="410">
        <v>0</v>
      </c>
      <c r="G46" s="410">
        <v>0.17377506000000001</v>
      </c>
      <c r="H46" s="410">
        <v>0</v>
      </c>
      <c r="I46" s="410">
        <v>0</v>
      </c>
      <c r="J46" s="410">
        <v>0</v>
      </c>
      <c r="K46" s="410">
        <v>0</v>
      </c>
      <c r="L46" s="410">
        <v>0</v>
      </c>
      <c r="M46" s="410">
        <v>0</v>
      </c>
      <c r="N46" s="410">
        <v>3.4964000000000002E-2</v>
      </c>
      <c r="O46" s="410">
        <v>0</v>
      </c>
      <c r="P46" s="410">
        <v>0</v>
      </c>
      <c r="Q46" s="410">
        <v>0.03</v>
      </c>
      <c r="R46" s="410">
        <v>0.02</v>
      </c>
      <c r="S46" s="410">
        <v>0</v>
      </c>
      <c r="T46" s="410">
        <v>0</v>
      </c>
    </row>
    <row r="47" spans="2:20">
      <c r="B47" s="410" t="s">
        <v>380</v>
      </c>
      <c r="C47" s="410">
        <v>52.02509319</v>
      </c>
      <c r="D47" s="410">
        <v>53.19682564</v>
      </c>
      <c r="E47" s="410">
        <v>40.558363759999999</v>
      </c>
      <c r="F47" s="410">
        <v>95.820342269999998</v>
      </c>
      <c r="G47" s="410">
        <v>39.676942629999999</v>
      </c>
      <c r="H47" s="410">
        <v>38.680289999999999</v>
      </c>
      <c r="I47" s="410">
        <v>13.618698119999999</v>
      </c>
      <c r="J47" s="410">
        <v>19.610418469999999</v>
      </c>
      <c r="K47" s="410">
        <v>0.40227746999999997</v>
      </c>
      <c r="L47" s="410">
        <v>22.45102477</v>
      </c>
      <c r="M47" s="410">
        <v>54.414478380000006</v>
      </c>
      <c r="N47" s="410">
        <v>114.14397131</v>
      </c>
      <c r="O47" s="410">
        <v>51.194735180000002</v>
      </c>
      <c r="P47" s="410">
        <v>0.80230429000000003</v>
      </c>
      <c r="Q47" s="410">
        <v>35.253420169999998</v>
      </c>
      <c r="R47" s="410">
        <v>0</v>
      </c>
      <c r="S47" s="410">
        <v>10.96340324</v>
      </c>
      <c r="T47" s="410">
        <v>0.15263099999999999</v>
      </c>
    </row>
    <row r="48" spans="2:20">
      <c r="B48" s="410" t="s">
        <v>381</v>
      </c>
      <c r="C48" s="410">
        <v>0</v>
      </c>
      <c r="D48" s="410">
        <v>0</v>
      </c>
      <c r="E48" s="410">
        <v>0</v>
      </c>
      <c r="F48" s="410">
        <v>0</v>
      </c>
      <c r="G48" s="410">
        <v>0</v>
      </c>
      <c r="H48" s="410">
        <v>0</v>
      </c>
      <c r="I48" s="410">
        <v>0</v>
      </c>
      <c r="J48" s="410">
        <v>0</v>
      </c>
      <c r="K48" s="410">
        <v>0</v>
      </c>
      <c r="L48" s="410">
        <v>0</v>
      </c>
      <c r="M48" s="410">
        <v>2.1999999999999999E-2</v>
      </c>
      <c r="N48" s="410">
        <v>0.49781096999999996</v>
      </c>
      <c r="O48" s="410">
        <v>0</v>
      </c>
      <c r="P48" s="410">
        <v>0</v>
      </c>
      <c r="Q48" s="410">
        <v>0</v>
      </c>
      <c r="R48" s="410">
        <v>0</v>
      </c>
      <c r="S48" s="410">
        <v>0</v>
      </c>
      <c r="T48" s="410">
        <v>0</v>
      </c>
    </row>
    <row r="49" spans="2:20">
      <c r="B49" s="410" t="s">
        <v>382</v>
      </c>
      <c r="C49" s="410">
        <v>1.7134929999999999</v>
      </c>
      <c r="D49" s="410">
        <v>6.0087200000000003</v>
      </c>
      <c r="E49" s="410">
        <v>10.992949300000001</v>
      </c>
      <c r="F49" s="410">
        <v>5.1178999999999997</v>
      </c>
      <c r="G49" s="410">
        <v>4.37016633</v>
      </c>
      <c r="H49" s="410">
        <v>3.0371857700000002</v>
      </c>
      <c r="I49" s="410">
        <v>8.3605511900000007</v>
      </c>
      <c r="J49" s="410">
        <v>2.1585672400000004</v>
      </c>
      <c r="K49" s="410">
        <v>0.92819635999999994</v>
      </c>
      <c r="L49" s="410">
        <v>4.82E-2</v>
      </c>
      <c r="M49" s="410">
        <v>7.9538080000000004</v>
      </c>
      <c r="N49" s="410">
        <v>4.95321414</v>
      </c>
      <c r="O49" s="410">
        <v>12.065480220000001</v>
      </c>
      <c r="P49" s="410">
        <v>1.590676</v>
      </c>
      <c r="Q49" s="410">
        <v>13.670225</v>
      </c>
      <c r="R49" s="410">
        <v>1.8748149999999999</v>
      </c>
      <c r="S49" s="410">
        <v>57.470125000000003</v>
      </c>
      <c r="T49" s="410">
        <v>1.0075813899999999</v>
      </c>
    </row>
    <row r="50" spans="2:20">
      <c r="B50" s="410" t="s">
        <v>383</v>
      </c>
      <c r="C50" s="410">
        <v>0.23300000000000001</v>
      </c>
      <c r="D50" s="410">
        <v>2.2000000000000002</v>
      </c>
      <c r="E50" s="410">
        <v>0</v>
      </c>
      <c r="F50" s="410">
        <v>0</v>
      </c>
      <c r="G50" s="410">
        <v>0</v>
      </c>
      <c r="H50" s="410">
        <v>0</v>
      </c>
      <c r="I50" s="410">
        <v>0</v>
      </c>
      <c r="J50" s="410">
        <v>0</v>
      </c>
      <c r="K50" s="410">
        <v>0</v>
      </c>
      <c r="L50" s="410">
        <v>0</v>
      </c>
      <c r="M50" s="410">
        <v>0.54696500000000003</v>
      </c>
      <c r="N50" s="410">
        <v>0</v>
      </c>
      <c r="O50" s="410">
        <v>0</v>
      </c>
      <c r="P50" s="410">
        <v>2.9000000000000001E-2</v>
      </c>
      <c r="Q50" s="410">
        <v>0</v>
      </c>
      <c r="R50" s="410">
        <v>9.9999719999999996</v>
      </c>
      <c r="S50" s="410">
        <v>0</v>
      </c>
      <c r="T50" s="410">
        <v>2.199306</v>
      </c>
    </row>
    <row r="51" spans="2:20">
      <c r="B51" s="410" t="s">
        <v>384</v>
      </c>
      <c r="C51" s="410">
        <v>0</v>
      </c>
      <c r="D51" s="410">
        <v>0</v>
      </c>
      <c r="E51" s="410">
        <v>0</v>
      </c>
      <c r="F51" s="410">
        <v>0</v>
      </c>
      <c r="G51" s="410">
        <v>0</v>
      </c>
      <c r="H51" s="410">
        <v>0</v>
      </c>
      <c r="I51" s="410">
        <v>0</v>
      </c>
      <c r="J51" s="410">
        <v>0</v>
      </c>
      <c r="K51" s="410">
        <v>0</v>
      </c>
      <c r="L51" s="410">
        <v>0</v>
      </c>
      <c r="M51" s="410">
        <v>0</v>
      </c>
      <c r="N51" s="410">
        <v>0</v>
      </c>
      <c r="O51" s="410">
        <v>0</v>
      </c>
      <c r="P51" s="410">
        <v>0</v>
      </c>
      <c r="Q51" s="410">
        <v>0</v>
      </c>
      <c r="R51" s="410">
        <v>0</v>
      </c>
      <c r="S51" s="410">
        <v>0</v>
      </c>
      <c r="T51" s="410">
        <v>0</v>
      </c>
    </row>
    <row r="52" spans="2:20">
      <c r="B52" s="410" t="s">
        <v>42</v>
      </c>
      <c r="C52" s="410">
        <v>187.90291235000004</v>
      </c>
      <c r="D52" s="410">
        <v>476.54373653999994</v>
      </c>
      <c r="E52" s="410">
        <v>243.82225038000001</v>
      </c>
      <c r="F52" s="410">
        <v>560.56554560000006</v>
      </c>
      <c r="G52" s="410">
        <v>616.47491276999995</v>
      </c>
      <c r="H52" s="410">
        <v>615.30485642999997</v>
      </c>
      <c r="I52" s="410">
        <v>1064.1927522400001</v>
      </c>
      <c r="J52" s="410">
        <v>1298.93143336</v>
      </c>
      <c r="K52" s="410">
        <v>1781.97115405</v>
      </c>
      <c r="L52" s="410">
        <v>2031.1886191399999</v>
      </c>
      <c r="M52" s="410">
        <v>1920.7967043600001</v>
      </c>
      <c r="N52" s="410">
        <v>1430.8517670599999</v>
      </c>
      <c r="O52" s="410">
        <v>2608.4991926399994</v>
      </c>
      <c r="P52" s="410">
        <v>1636.0778352100001</v>
      </c>
      <c r="Q52" s="410">
        <v>2059.0501073600003</v>
      </c>
      <c r="R52" s="410">
        <v>2164.73118729</v>
      </c>
      <c r="S52" s="410">
        <v>1428.25409055</v>
      </c>
      <c r="T52" s="410">
        <v>1920.7162936700001</v>
      </c>
    </row>
    <row r="53" spans="2:20">
      <c r="B53" s="410"/>
      <c r="C53" s="410"/>
      <c r="D53" s="410"/>
      <c r="E53" s="410"/>
      <c r="F53" s="410"/>
      <c r="G53" s="410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  <c r="T53" s="410"/>
    </row>
    <row r="54" spans="2:20">
      <c r="B54" s="410" t="s">
        <v>378</v>
      </c>
      <c r="E54" s="411">
        <v>143.81351397</v>
      </c>
      <c r="H54" s="411">
        <v>932.58020893000003</v>
      </c>
      <c r="K54" s="411">
        <v>2745.7874500400003</v>
      </c>
      <c r="N54" s="412">
        <v>3680.3393466699999</v>
      </c>
      <c r="Q54" s="411">
        <v>3792.7266562300001</v>
      </c>
      <c r="T54" s="411">
        <v>4091.54579173</v>
      </c>
    </row>
    <row r="55" spans="2:20">
      <c r="B55" s="410" t="s">
        <v>364</v>
      </c>
      <c r="E55" s="411">
        <v>29.999980000000001</v>
      </c>
      <c r="H55" s="411">
        <v>23.705651260000003</v>
      </c>
      <c r="K55" s="411">
        <v>42.890903289999997</v>
      </c>
      <c r="N55" s="412">
        <v>62.457344659999997</v>
      </c>
      <c r="Q55" s="411">
        <v>130.89600167</v>
      </c>
      <c r="T55" s="411">
        <v>104.97075270000001</v>
      </c>
    </row>
    <row r="56" spans="2:20">
      <c r="B56" s="410" t="s">
        <v>365</v>
      </c>
      <c r="E56" s="411">
        <v>126.0005694</v>
      </c>
      <c r="H56" s="411">
        <v>89.804777060000006</v>
      </c>
      <c r="K56" s="411">
        <v>177.94231250000001</v>
      </c>
      <c r="N56" s="412">
        <v>543.37221379000005</v>
      </c>
      <c r="Q56" s="411">
        <v>1180.8126005499998</v>
      </c>
      <c r="T56" s="411">
        <v>294.96386792999999</v>
      </c>
    </row>
    <row r="57" spans="2:20">
      <c r="B57" s="410" t="s">
        <v>366</v>
      </c>
      <c r="E57" s="411">
        <v>16.05762545</v>
      </c>
      <c r="H57" s="411">
        <v>4.8284229999999999</v>
      </c>
      <c r="K57" s="411">
        <v>4</v>
      </c>
      <c r="N57" s="412">
        <v>2.2999999999999998</v>
      </c>
      <c r="Q57" s="411">
        <v>1</v>
      </c>
      <c r="T57" s="411">
        <v>0.70106435</v>
      </c>
    </row>
    <row r="58" spans="2:20">
      <c r="B58" s="410" t="s">
        <v>367</v>
      </c>
      <c r="E58" s="411">
        <v>1.5690596099999998</v>
      </c>
      <c r="H58" s="411">
        <v>1.7099799999999998</v>
      </c>
      <c r="K58" s="411">
        <v>2.3614999999999999</v>
      </c>
      <c r="N58" s="412">
        <v>92.709677999999997</v>
      </c>
      <c r="Q58" s="411">
        <v>6.2049296100000007</v>
      </c>
      <c r="T58" s="411">
        <v>11.766865129999999</v>
      </c>
    </row>
    <row r="59" spans="2:20">
      <c r="B59" s="410" t="s">
        <v>368</v>
      </c>
      <c r="E59" s="411">
        <v>4.89446564</v>
      </c>
      <c r="H59" s="411">
        <v>4.2037125</v>
      </c>
      <c r="K59" s="411">
        <v>2.5152628899999998</v>
      </c>
      <c r="N59" s="412">
        <v>2.0580134599999997</v>
      </c>
      <c r="Q59" s="411">
        <v>0.995</v>
      </c>
      <c r="T59" s="411">
        <v>1.825</v>
      </c>
    </row>
    <row r="60" spans="2:20">
      <c r="B60" s="410" t="s">
        <v>369</v>
      </c>
      <c r="E60" s="411">
        <v>0</v>
      </c>
      <c r="H60" s="411">
        <v>1.2077599999999999</v>
      </c>
      <c r="K60" s="411">
        <v>0.29997499999999999</v>
      </c>
      <c r="N60" s="412">
        <v>0.3</v>
      </c>
      <c r="Q60" s="411">
        <v>9.0599699999999999</v>
      </c>
      <c r="T60" s="411">
        <v>0</v>
      </c>
    </row>
    <row r="61" spans="2:20">
      <c r="B61" s="410" t="s">
        <v>370</v>
      </c>
      <c r="E61" s="411">
        <v>1.1045750000000001</v>
      </c>
      <c r="H61" s="411">
        <v>6.3817360000000001</v>
      </c>
      <c r="K61" s="411">
        <v>26.342852600000001</v>
      </c>
      <c r="N61" s="412">
        <v>5.1014104900000001</v>
      </c>
      <c r="Q61" s="411">
        <v>18.66197232</v>
      </c>
      <c r="T61" s="411">
        <v>12.2500988</v>
      </c>
    </row>
    <row r="62" spans="2:20">
      <c r="B62" s="410" t="s">
        <v>371</v>
      </c>
      <c r="E62" s="411">
        <v>88.645059880000005</v>
      </c>
      <c r="H62" s="411">
        <v>57.309368319999997</v>
      </c>
      <c r="K62" s="411">
        <v>49.910939200000001</v>
      </c>
      <c r="N62" s="412">
        <v>122.67542261</v>
      </c>
      <c r="Q62" s="411">
        <v>485.40639053000001</v>
      </c>
      <c r="T62" s="411">
        <v>150.32078085999999</v>
      </c>
    </row>
    <row r="63" spans="2:20">
      <c r="B63" s="410" t="s">
        <v>372</v>
      </c>
      <c r="E63" s="411">
        <v>1.0009619999999999</v>
      </c>
      <c r="H63" s="411">
        <v>0</v>
      </c>
      <c r="K63" s="411">
        <v>0</v>
      </c>
      <c r="N63" s="412">
        <v>99.428635319999998</v>
      </c>
      <c r="Q63" s="411">
        <v>0</v>
      </c>
      <c r="T63" s="411">
        <v>0</v>
      </c>
    </row>
    <row r="64" spans="2:20">
      <c r="B64" s="410" t="s">
        <v>373</v>
      </c>
      <c r="E64" s="411">
        <v>0.48699999999999999</v>
      </c>
      <c r="H64" s="411">
        <v>6.2799313300000001</v>
      </c>
      <c r="K64" s="411">
        <v>1.249636</v>
      </c>
      <c r="N64" s="412">
        <v>8.4497821700000006</v>
      </c>
      <c r="Q64" s="411">
        <v>1.097872</v>
      </c>
      <c r="T64" s="411">
        <v>48.041624779999999</v>
      </c>
    </row>
    <row r="65" spans="2:20">
      <c r="B65" s="410" t="s">
        <v>374</v>
      </c>
      <c r="E65" s="411">
        <v>1.3149900000000001</v>
      </c>
      <c r="H65" s="411">
        <v>9.2999999999999999E-2</v>
      </c>
      <c r="K65" s="411">
        <v>0.78</v>
      </c>
      <c r="N65" s="412">
        <v>0.48097200000000007</v>
      </c>
      <c r="Q65" s="411">
        <v>4.2669649999999999</v>
      </c>
      <c r="T65" s="411">
        <v>0</v>
      </c>
    </row>
    <row r="66" spans="2:20">
      <c r="B66" s="410" t="s">
        <v>375</v>
      </c>
      <c r="E66" s="411">
        <v>101.08160844</v>
      </c>
      <c r="H66" s="411">
        <v>190.38555975999998</v>
      </c>
      <c r="K66" s="411">
        <v>16.065034239999999</v>
      </c>
      <c r="N66" s="412">
        <v>23.8281779</v>
      </c>
      <c r="Q66" s="411">
        <v>85.617096919999994</v>
      </c>
      <c r="T66" s="411">
        <v>24.851032870000001</v>
      </c>
    </row>
    <row r="67" spans="2:20">
      <c r="B67" s="410" t="s">
        <v>376</v>
      </c>
      <c r="E67" s="411">
        <v>79.323190579999988</v>
      </c>
      <c r="H67" s="411">
        <v>141.4152005</v>
      </c>
      <c r="K67" s="411">
        <v>442.89714586999997</v>
      </c>
      <c r="N67" s="412">
        <v>317.81905600000005</v>
      </c>
      <c r="Q67" s="411">
        <v>144.09383162</v>
      </c>
      <c r="T67" s="411">
        <v>208.92252063999999</v>
      </c>
    </row>
    <row r="68" spans="2:20">
      <c r="B68" s="410" t="s">
        <v>377</v>
      </c>
      <c r="E68" s="411">
        <v>146.04785441000001</v>
      </c>
      <c r="H68" s="411">
        <v>145.56340408</v>
      </c>
      <c r="K68" s="411">
        <v>586.97361916999989</v>
      </c>
      <c r="N68" s="412">
        <v>216.45060092</v>
      </c>
      <c r="Q68" s="411">
        <v>328.1520079</v>
      </c>
      <c r="T68" s="411">
        <v>479.85433809000006</v>
      </c>
    </row>
    <row r="69" spans="2:20">
      <c r="B69" s="410" t="s">
        <v>379</v>
      </c>
      <c r="E69" s="411">
        <v>0</v>
      </c>
      <c r="H69" s="411">
        <v>0.17377506000000001</v>
      </c>
      <c r="K69" s="411">
        <v>0</v>
      </c>
      <c r="N69" s="412">
        <v>3.4964000000000002E-2</v>
      </c>
      <c r="Q69" s="411">
        <v>0.03</v>
      </c>
      <c r="T69" s="411">
        <v>0.02</v>
      </c>
    </row>
    <row r="70" spans="2:20">
      <c r="B70" s="410" t="s">
        <v>380</v>
      </c>
      <c r="E70" s="411">
        <v>145.78028258999998</v>
      </c>
      <c r="H70" s="411">
        <v>174.17757490000002</v>
      </c>
      <c r="K70" s="411">
        <v>33.631394059999998</v>
      </c>
      <c r="N70" s="412">
        <v>191.00947446000001</v>
      </c>
      <c r="Q70" s="411">
        <v>87.250459640000003</v>
      </c>
      <c r="T70" s="411">
        <v>11.116034239999999</v>
      </c>
    </row>
    <row r="71" spans="2:20">
      <c r="B71" s="410" t="s">
        <v>381</v>
      </c>
      <c r="E71" s="411">
        <v>0</v>
      </c>
      <c r="H71" s="411">
        <v>0</v>
      </c>
      <c r="K71" s="411">
        <v>0</v>
      </c>
      <c r="N71" s="412">
        <v>0.51981096999999998</v>
      </c>
      <c r="Q71" s="411">
        <v>0</v>
      </c>
      <c r="T71" s="411">
        <v>0</v>
      </c>
    </row>
    <row r="72" spans="2:20">
      <c r="B72" s="410" t="s">
        <v>382</v>
      </c>
      <c r="E72" s="411">
        <v>18.715162300000003</v>
      </c>
      <c r="H72" s="411">
        <v>12.525252099999999</v>
      </c>
      <c r="K72" s="411">
        <v>11.44731479</v>
      </c>
      <c r="N72" s="412">
        <v>12.95522214</v>
      </c>
      <c r="Q72" s="411">
        <v>27.326381220000002</v>
      </c>
      <c r="T72" s="411">
        <v>60.35252139</v>
      </c>
    </row>
    <row r="73" spans="2:20">
      <c r="B73" s="410" t="s">
        <v>383</v>
      </c>
      <c r="E73" s="411">
        <v>2.4330000000000003</v>
      </c>
      <c r="H73" s="411">
        <v>0</v>
      </c>
      <c r="K73" s="411">
        <v>0</v>
      </c>
      <c r="N73" s="412">
        <v>0.54696500000000003</v>
      </c>
      <c r="Q73" s="411">
        <v>2.9000000000000001E-2</v>
      </c>
      <c r="T73" s="411">
        <v>12.199278</v>
      </c>
    </row>
    <row r="74" spans="2:20">
      <c r="B74" s="410" t="s">
        <v>384</v>
      </c>
      <c r="E74" s="411">
        <v>0</v>
      </c>
      <c r="H74" s="411">
        <v>0</v>
      </c>
      <c r="K74" s="411">
        <v>0</v>
      </c>
      <c r="N74" s="412">
        <v>0</v>
      </c>
      <c r="Q74" s="411">
        <v>0</v>
      </c>
      <c r="T74" s="411">
        <v>0</v>
      </c>
    </row>
    <row r="75" spans="2:20">
      <c r="B75" s="410" t="s">
        <v>42</v>
      </c>
      <c r="E75" s="411">
        <v>908.26889927000002</v>
      </c>
      <c r="H75" s="411">
        <v>1792.3453148000001</v>
      </c>
      <c r="K75" s="411">
        <v>4145.0953396499999</v>
      </c>
      <c r="N75" s="412">
        <v>5382.8370905600004</v>
      </c>
      <c r="Q75" s="411">
        <v>6303.6271352099993</v>
      </c>
      <c r="T75" s="411">
        <v>5513.7015715100006</v>
      </c>
    </row>
  </sheetData>
  <mergeCells count="51">
    <mergeCell ref="Q27:R27"/>
    <mergeCell ref="S27:T27"/>
    <mergeCell ref="Q24:R24"/>
    <mergeCell ref="S24:T24"/>
    <mergeCell ref="Q26:R26"/>
    <mergeCell ref="S26:T26"/>
    <mergeCell ref="Q25:R25"/>
    <mergeCell ref="S25:T25"/>
    <mergeCell ref="Q23:R23"/>
    <mergeCell ref="S23:T23"/>
    <mergeCell ref="S15:T15"/>
    <mergeCell ref="S21:T21"/>
    <mergeCell ref="Q22:R22"/>
    <mergeCell ref="S22:T22"/>
    <mergeCell ref="S20:T20"/>
    <mergeCell ref="Q21:R21"/>
    <mergeCell ref="Q20:R20"/>
    <mergeCell ref="Q5:R5"/>
    <mergeCell ref="S5:T5"/>
    <mergeCell ref="Q12:R12"/>
    <mergeCell ref="S12:T12"/>
    <mergeCell ref="Q13:R13"/>
    <mergeCell ref="S13:T13"/>
    <mergeCell ref="Q6:R6"/>
    <mergeCell ref="S6:T6"/>
    <mergeCell ref="S7:T7"/>
    <mergeCell ref="Q8:R8"/>
    <mergeCell ref="S8:T8"/>
    <mergeCell ref="S11:T11"/>
    <mergeCell ref="Q10:R10"/>
    <mergeCell ref="S10:T10"/>
    <mergeCell ref="Q11:R11"/>
    <mergeCell ref="Q7:R7"/>
    <mergeCell ref="R3:S3"/>
    <mergeCell ref="T3:V3"/>
    <mergeCell ref="B3:Q3"/>
    <mergeCell ref="Q4:R4"/>
    <mergeCell ref="S4:T4"/>
    <mergeCell ref="Q9:R9"/>
    <mergeCell ref="S9:T9"/>
    <mergeCell ref="Q18:R18"/>
    <mergeCell ref="S18:T18"/>
    <mergeCell ref="Q19:R19"/>
    <mergeCell ref="Q14:R14"/>
    <mergeCell ref="S14:T14"/>
    <mergeCell ref="Q15:R15"/>
    <mergeCell ref="Q17:R17"/>
    <mergeCell ref="S17:T17"/>
    <mergeCell ref="Q16:R16"/>
    <mergeCell ref="S16:T16"/>
    <mergeCell ref="S19:T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3"/>
  <sheetViews>
    <sheetView topLeftCell="B1" zoomScale="89" zoomScaleNormal="89" workbookViewId="0">
      <pane xSplit="1" ySplit="2" topLeftCell="S3" activePane="bottomRight" state="frozen"/>
      <selection activeCell="B1" sqref="B1"/>
      <selection pane="topRight" activeCell="C1" sqref="C1"/>
      <selection pane="bottomLeft" activeCell="B3" sqref="B3"/>
      <selection pane="bottomRight" activeCell="AD13" sqref="AD13"/>
    </sheetView>
  </sheetViews>
  <sheetFormatPr defaultRowHeight="15"/>
  <cols>
    <col min="2" max="2" width="22.7109375" bestFit="1" customWidth="1"/>
    <col min="3" max="3" width="22.7109375" style="140" customWidth="1"/>
    <col min="4" max="7" width="10.5703125" bestFit="1" customWidth="1"/>
    <col min="8" max="8" width="14.42578125" customWidth="1"/>
    <col min="9" max="9" width="16.7109375" style="11" customWidth="1"/>
    <col min="10" max="13" width="10.5703125" bestFit="1" customWidth="1"/>
    <col min="14" max="14" width="13.5703125" style="11" customWidth="1"/>
    <col min="15" max="15" width="9.5703125" bestFit="1" customWidth="1"/>
    <col min="16" max="16" width="10.5703125" bestFit="1" customWidth="1"/>
    <col min="17" max="17" width="12.85546875" customWidth="1"/>
    <col min="18" max="18" width="18.5703125" bestFit="1" customWidth="1"/>
    <col min="19" max="19" width="6" customWidth="1"/>
    <col min="20" max="20" width="17.28515625" style="11" customWidth="1"/>
    <col min="21" max="21" width="4.5703125" customWidth="1"/>
    <col min="22" max="22" width="10" customWidth="1"/>
    <col min="23" max="23" width="12.85546875" style="186" customWidth="1"/>
    <col min="24" max="24" width="12.28515625" style="16" customWidth="1"/>
    <col min="25" max="25" width="9.140625" style="16"/>
    <col min="26" max="26" width="17.28515625" style="136" customWidth="1"/>
    <col min="27" max="27" width="23" style="191" customWidth="1"/>
    <col min="28" max="28" width="13" style="192" customWidth="1"/>
    <col min="29" max="29" width="13" style="135" customWidth="1"/>
    <col min="30" max="30" width="13.7109375" style="135" customWidth="1"/>
    <col min="31" max="31" width="15.85546875" style="135" customWidth="1"/>
  </cols>
  <sheetData>
    <row r="1" spans="1:31" ht="15.75" thickBot="1"/>
    <row r="2" spans="1:31" ht="18" customHeight="1" thickTop="1">
      <c r="B2" s="433" t="s">
        <v>43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 t="s">
        <v>0</v>
      </c>
      <c r="T2" s="433"/>
      <c r="U2" s="433"/>
      <c r="V2" s="433" t="s">
        <v>0</v>
      </c>
      <c r="W2" s="433"/>
      <c r="Z2" s="135"/>
    </row>
    <row r="3" spans="1:31" s="28" customFormat="1">
      <c r="B3" s="154" t="s">
        <v>0</v>
      </c>
      <c r="C3" s="154"/>
      <c r="D3" s="154">
        <v>2013</v>
      </c>
      <c r="E3" s="155">
        <v>2014</v>
      </c>
      <c r="F3" s="156" t="s">
        <v>0</v>
      </c>
      <c r="G3" s="156" t="s">
        <v>0</v>
      </c>
      <c r="H3" s="154" t="s">
        <v>0</v>
      </c>
      <c r="I3" s="109">
        <v>2014</v>
      </c>
      <c r="J3" s="155">
        <v>2015</v>
      </c>
      <c r="K3" s="156" t="s">
        <v>0</v>
      </c>
      <c r="L3" s="156" t="s">
        <v>0</v>
      </c>
      <c r="M3" s="154" t="s">
        <v>0</v>
      </c>
      <c r="N3" s="109">
        <v>2015</v>
      </c>
      <c r="O3" s="155">
        <v>2016</v>
      </c>
      <c r="P3" s="156" t="s">
        <v>0</v>
      </c>
      <c r="Q3" s="156" t="s">
        <v>0</v>
      </c>
      <c r="R3" s="434" t="s">
        <v>0</v>
      </c>
      <c r="S3" s="434"/>
      <c r="T3" s="109">
        <v>2016</v>
      </c>
      <c r="U3" s="435">
        <v>2017</v>
      </c>
      <c r="V3" s="435"/>
      <c r="W3" s="187">
        <v>2017</v>
      </c>
      <c r="X3" s="96">
        <v>2017</v>
      </c>
      <c r="Y3" s="96">
        <v>2017</v>
      </c>
      <c r="Z3" s="109">
        <v>2017</v>
      </c>
      <c r="AA3" s="190">
        <v>2018</v>
      </c>
      <c r="AB3" s="193"/>
      <c r="AC3" s="203" t="s">
        <v>483</v>
      </c>
      <c r="AD3" s="182"/>
      <c r="AE3" s="182"/>
    </row>
    <row r="4" spans="1:31" s="28" customFormat="1" ht="15.75" thickBot="1">
      <c r="B4" s="154" t="s">
        <v>0</v>
      </c>
      <c r="C4" s="154"/>
      <c r="D4" s="154" t="s">
        <v>2</v>
      </c>
      <c r="E4" s="198" t="s">
        <v>3</v>
      </c>
      <c r="F4" s="184" t="s">
        <v>4</v>
      </c>
      <c r="G4" s="184" t="s">
        <v>1</v>
      </c>
      <c r="H4" s="154" t="s">
        <v>2</v>
      </c>
      <c r="I4" s="15" t="s">
        <v>68</v>
      </c>
      <c r="J4" s="198" t="s">
        <v>3</v>
      </c>
      <c r="K4" s="184" t="s">
        <v>4</v>
      </c>
      <c r="L4" s="184" t="s">
        <v>1</v>
      </c>
      <c r="M4" s="154" t="s">
        <v>2</v>
      </c>
      <c r="N4" s="15" t="s">
        <v>68</v>
      </c>
      <c r="O4" s="198" t="s">
        <v>3</v>
      </c>
      <c r="P4" s="184" t="s">
        <v>4</v>
      </c>
      <c r="Q4" s="184" t="s">
        <v>1</v>
      </c>
      <c r="R4" s="436" t="s">
        <v>2</v>
      </c>
      <c r="S4" s="436"/>
      <c r="T4" s="15" t="s">
        <v>68</v>
      </c>
      <c r="U4" s="437" t="s">
        <v>3</v>
      </c>
      <c r="V4" s="437"/>
      <c r="W4" s="187" t="s">
        <v>4</v>
      </c>
      <c r="X4" s="96" t="s">
        <v>1</v>
      </c>
      <c r="Y4" s="96" t="s">
        <v>2</v>
      </c>
      <c r="Z4" s="15" t="s">
        <v>68</v>
      </c>
      <c r="AA4" s="190" t="s">
        <v>3</v>
      </c>
      <c r="AB4" s="199" t="s">
        <v>4</v>
      </c>
      <c r="AC4" s="203" t="s">
        <v>484</v>
      </c>
      <c r="AD4" s="182"/>
      <c r="AE4" s="182"/>
    </row>
    <row r="5" spans="1:31" ht="15.75" thickBot="1">
      <c r="A5" s="84" t="s">
        <v>214</v>
      </c>
      <c r="B5" s="12" t="s">
        <v>44</v>
      </c>
      <c r="C5" s="12" t="s">
        <v>388</v>
      </c>
      <c r="D5" s="17">
        <v>0</v>
      </c>
      <c r="E5" s="18">
        <v>0</v>
      </c>
      <c r="F5" s="74">
        <v>0</v>
      </c>
      <c r="G5" s="74">
        <v>0</v>
      </c>
      <c r="H5" s="19">
        <v>0</v>
      </c>
      <c r="I5" s="20">
        <f>SUM(E5:H5)</f>
        <v>0</v>
      </c>
      <c r="J5" s="18">
        <v>0</v>
      </c>
      <c r="K5" s="74">
        <v>4.8600000000000003</v>
      </c>
      <c r="L5" s="74">
        <v>0.71</v>
      </c>
      <c r="M5" s="19">
        <v>0.56000000000000005</v>
      </c>
      <c r="N5" s="20">
        <f>SUM(J5:M5)</f>
        <v>6.1300000000000008</v>
      </c>
      <c r="O5" s="18">
        <v>0.24</v>
      </c>
      <c r="P5" s="74">
        <v>5</v>
      </c>
      <c r="Q5" s="74">
        <v>0</v>
      </c>
      <c r="R5" s="432">
        <v>0.95</v>
      </c>
      <c r="S5" s="432"/>
      <c r="T5" s="21">
        <f>SUM(O5:S5)</f>
        <v>6.19</v>
      </c>
      <c r="U5" s="431">
        <v>0</v>
      </c>
      <c r="V5" s="431"/>
      <c r="W5" s="188">
        <v>1.54915029</v>
      </c>
      <c r="X5" s="112">
        <v>163.42567317000001</v>
      </c>
      <c r="Y5" s="16" t="s">
        <v>335</v>
      </c>
      <c r="Z5" s="134">
        <f>SUM(U5:Y5)</f>
        <v>164.97482346000001</v>
      </c>
      <c r="AA5" s="194">
        <v>0</v>
      </c>
      <c r="AB5" s="197">
        <v>0</v>
      </c>
      <c r="AC5" s="202">
        <f>AB5/AB$101*100</f>
        <v>0</v>
      </c>
    </row>
    <row r="6" spans="1:31" ht="15.75" thickBot="1">
      <c r="A6" s="84" t="s">
        <v>215</v>
      </c>
      <c r="B6" s="13" t="s">
        <v>45</v>
      </c>
      <c r="C6" s="13" t="s">
        <v>389</v>
      </c>
      <c r="D6" s="19">
        <v>0</v>
      </c>
      <c r="E6" s="18">
        <v>0</v>
      </c>
      <c r="F6" s="74">
        <v>20.23</v>
      </c>
      <c r="G6" s="74">
        <v>0</v>
      </c>
      <c r="H6" s="19">
        <v>0</v>
      </c>
      <c r="I6" s="20">
        <f t="shared" ref="I6:I80" si="0">SUM(E6:H6)</f>
        <v>20.23</v>
      </c>
      <c r="J6" s="18">
        <v>0</v>
      </c>
      <c r="K6" s="74">
        <v>0</v>
      </c>
      <c r="L6" s="74">
        <v>0</v>
      </c>
      <c r="M6" s="19">
        <v>0</v>
      </c>
      <c r="N6" s="20">
        <f t="shared" ref="N6:N80" si="1">SUM(J6:M6)</f>
        <v>0</v>
      </c>
      <c r="O6" s="18">
        <v>0</v>
      </c>
      <c r="P6" s="74">
        <v>0</v>
      </c>
      <c r="Q6" s="74">
        <v>0</v>
      </c>
      <c r="R6" s="432">
        <v>0</v>
      </c>
      <c r="S6" s="432"/>
      <c r="T6" s="21">
        <f t="shared" ref="T6:T80" si="2">SUM(O6:S6)</f>
        <v>0</v>
      </c>
      <c r="U6" s="431">
        <v>0</v>
      </c>
      <c r="V6" s="431"/>
      <c r="W6" s="188">
        <v>5.8379103899999993</v>
      </c>
      <c r="X6" s="112">
        <v>2.4044584299999996</v>
      </c>
      <c r="Y6" s="16" t="s">
        <v>335</v>
      </c>
      <c r="Z6" s="134">
        <f t="shared" ref="Z6:Z80" si="3">SUM(U6:Y6)</f>
        <v>8.2423688199999994</v>
      </c>
      <c r="AA6" s="194"/>
      <c r="AB6" s="197">
        <v>0</v>
      </c>
      <c r="AC6" s="202">
        <f t="shared" ref="AC6:AC69" si="4">AB6/AB$101*100</f>
        <v>0</v>
      </c>
    </row>
    <row r="7" spans="1:31" ht="15.75" thickBot="1">
      <c r="A7" s="84" t="s">
        <v>216</v>
      </c>
      <c r="B7" s="13" t="s">
        <v>198</v>
      </c>
      <c r="C7" s="13" t="s">
        <v>390</v>
      </c>
      <c r="D7" s="19"/>
      <c r="E7" s="18"/>
      <c r="F7" s="74"/>
      <c r="G7" s="74"/>
      <c r="H7" s="19"/>
      <c r="I7" s="20"/>
      <c r="J7" s="18"/>
      <c r="K7" s="74"/>
      <c r="L7" s="74"/>
      <c r="M7" s="19"/>
      <c r="N7" s="20"/>
      <c r="O7" s="18"/>
      <c r="P7" s="74"/>
      <c r="Q7" s="74"/>
      <c r="R7" s="74"/>
      <c r="S7" s="74"/>
      <c r="T7" s="21"/>
      <c r="U7" s="75"/>
      <c r="V7" s="75"/>
      <c r="W7" s="188">
        <v>0</v>
      </c>
      <c r="X7" s="112">
        <v>0</v>
      </c>
      <c r="Y7" s="16" t="s">
        <v>335</v>
      </c>
      <c r="Z7" s="134"/>
      <c r="AA7" s="194">
        <v>0.2</v>
      </c>
      <c r="AB7" s="197">
        <v>0.2</v>
      </c>
      <c r="AC7" s="202">
        <f t="shared" si="4"/>
        <v>3.6273272574893337E-3</v>
      </c>
    </row>
    <row r="8" spans="1:31" ht="15.75" thickBot="1">
      <c r="A8" s="85" t="s">
        <v>217</v>
      </c>
      <c r="B8" s="13" t="s">
        <v>46</v>
      </c>
      <c r="C8" s="13" t="s">
        <v>391</v>
      </c>
      <c r="D8" s="19">
        <v>0</v>
      </c>
      <c r="E8" s="18">
        <v>1.1200000000000001</v>
      </c>
      <c r="F8" s="74">
        <v>0</v>
      </c>
      <c r="G8" s="74">
        <v>0</v>
      </c>
      <c r="H8" s="19">
        <v>2.6</v>
      </c>
      <c r="I8" s="20">
        <f t="shared" si="0"/>
        <v>3.72</v>
      </c>
      <c r="J8" s="18">
        <v>0</v>
      </c>
      <c r="K8" s="74">
        <v>0</v>
      </c>
      <c r="L8" s="74">
        <v>0.02</v>
      </c>
      <c r="M8" s="19">
        <v>2.54</v>
      </c>
      <c r="N8" s="20">
        <f t="shared" si="1"/>
        <v>2.56</v>
      </c>
      <c r="O8" s="18">
        <v>2.41</v>
      </c>
      <c r="P8" s="74">
        <v>0</v>
      </c>
      <c r="Q8" s="74">
        <v>0</v>
      </c>
      <c r="R8" s="432">
        <v>0</v>
      </c>
      <c r="S8" s="432"/>
      <c r="T8" s="21">
        <f t="shared" si="2"/>
        <v>2.41</v>
      </c>
      <c r="U8" s="431">
        <v>0</v>
      </c>
      <c r="V8" s="431"/>
      <c r="W8" s="188">
        <v>0</v>
      </c>
      <c r="X8" s="112">
        <v>0</v>
      </c>
      <c r="Y8" s="16" t="s">
        <v>335</v>
      </c>
      <c r="Z8" s="134">
        <f t="shared" si="3"/>
        <v>0</v>
      </c>
      <c r="AA8" s="194"/>
      <c r="AB8" s="197">
        <v>2.9960000000000001E-2</v>
      </c>
      <c r="AC8" s="202">
        <f t="shared" si="4"/>
        <v>5.433736231719022E-4</v>
      </c>
    </row>
    <row r="9" spans="1:31" ht="15.75" thickBot="1">
      <c r="A9" s="85" t="s">
        <v>218</v>
      </c>
      <c r="B9" s="13" t="s">
        <v>47</v>
      </c>
      <c r="C9" s="13" t="s">
        <v>392</v>
      </c>
      <c r="D9" s="19">
        <v>0.27</v>
      </c>
      <c r="E9" s="18">
        <v>0</v>
      </c>
      <c r="F9" s="74">
        <v>0</v>
      </c>
      <c r="G9" s="74">
        <v>0</v>
      </c>
      <c r="H9" s="19">
        <v>0</v>
      </c>
      <c r="I9" s="20">
        <f t="shared" si="0"/>
        <v>0</v>
      </c>
      <c r="J9" s="18">
        <v>0</v>
      </c>
      <c r="K9" s="74">
        <v>0</v>
      </c>
      <c r="L9" s="74">
        <v>0</v>
      </c>
      <c r="M9" s="19">
        <v>0</v>
      </c>
      <c r="N9" s="20">
        <f t="shared" si="1"/>
        <v>0</v>
      </c>
      <c r="O9" s="18">
        <v>0</v>
      </c>
      <c r="P9" s="74">
        <v>0.08</v>
      </c>
      <c r="Q9" s="74">
        <v>0</v>
      </c>
      <c r="R9" s="432">
        <v>0</v>
      </c>
      <c r="S9" s="432"/>
      <c r="T9" s="21">
        <f t="shared" si="2"/>
        <v>0.08</v>
      </c>
      <c r="U9" s="431">
        <v>0</v>
      </c>
      <c r="V9" s="431"/>
      <c r="W9" s="188">
        <v>0</v>
      </c>
      <c r="X9" s="112">
        <v>1.0115000000000001</v>
      </c>
      <c r="Y9" s="16" t="s">
        <v>335</v>
      </c>
      <c r="Z9" s="134">
        <f t="shared" si="3"/>
        <v>1.0115000000000001</v>
      </c>
      <c r="AA9" s="194">
        <v>0</v>
      </c>
      <c r="AB9" s="197">
        <v>0.46565200000000001</v>
      </c>
      <c r="AC9" s="202">
        <f t="shared" si="4"/>
        <v>8.4453609605221157E-3</v>
      </c>
    </row>
    <row r="10" spans="1:31" ht="15.75" thickBot="1">
      <c r="A10" s="86" t="s">
        <v>219</v>
      </c>
      <c r="B10" s="13" t="s">
        <v>199</v>
      </c>
      <c r="C10" s="13" t="s">
        <v>393</v>
      </c>
      <c r="D10" s="19"/>
      <c r="E10" s="18"/>
      <c r="F10" s="74"/>
      <c r="G10" s="74"/>
      <c r="H10" s="19"/>
      <c r="I10" s="20"/>
      <c r="J10" s="18"/>
      <c r="K10" s="74"/>
      <c r="L10" s="74"/>
      <c r="M10" s="19"/>
      <c r="N10" s="20"/>
      <c r="O10" s="18"/>
      <c r="P10" s="74"/>
      <c r="Q10" s="74"/>
      <c r="R10" s="74"/>
      <c r="S10" s="74"/>
      <c r="T10" s="21">
        <f t="shared" si="2"/>
        <v>0</v>
      </c>
      <c r="U10" s="445"/>
      <c r="V10" s="445"/>
      <c r="W10" s="188">
        <v>0.880328</v>
      </c>
      <c r="X10" s="112">
        <v>0</v>
      </c>
      <c r="Y10" s="16" t="s">
        <v>335</v>
      </c>
      <c r="Z10" s="134">
        <f t="shared" si="3"/>
        <v>0.880328</v>
      </c>
      <c r="AA10" s="194"/>
      <c r="AB10" s="197">
        <v>0</v>
      </c>
      <c r="AC10" s="202">
        <f t="shared" si="4"/>
        <v>0</v>
      </c>
    </row>
    <row r="11" spans="1:31" ht="15.75" thickBot="1">
      <c r="A11" s="85" t="s">
        <v>220</v>
      </c>
      <c r="B11" s="13" t="s">
        <v>48</v>
      </c>
      <c r="C11" s="13" t="s">
        <v>394</v>
      </c>
      <c r="D11" s="19">
        <v>0</v>
      </c>
      <c r="E11" s="18">
        <v>0</v>
      </c>
      <c r="F11" s="74">
        <v>0</v>
      </c>
      <c r="G11" s="74">
        <v>0.57999999999999996</v>
      </c>
      <c r="H11" s="19">
        <v>0</v>
      </c>
      <c r="I11" s="20">
        <f t="shared" si="0"/>
        <v>0.57999999999999996</v>
      </c>
      <c r="J11" s="18">
        <v>0</v>
      </c>
      <c r="K11" s="74">
        <v>1.1000000000000001</v>
      </c>
      <c r="L11" s="74">
        <v>0.42</v>
      </c>
      <c r="M11" s="19">
        <v>0</v>
      </c>
      <c r="N11" s="20">
        <f t="shared" si="1"/>
        <v>1.52</v>
      </c>
      <c r="O11" s="18">
        <v>0</v>
      </c>
      <c r="P11" s="74">
        <v>0</v>
      </c>
      <c r="Q11" s="74">
        <v>0</v>
      </c>
      <c r="R11" s="432">
        <v>0</v>
      </c>
      <c r="S11" s="432"/>
      <c r="T11" s="21">
        <f t="shared" si="2"/>
        <v>0</v>
      </c>
      <c r="U11" s="431">
        <v>0</v>
      </c>
      <c r="V11" s="431"/>
      <c r="W11" s="188">
        <v>0</v>
      </c>
      <c r="X11" s="112">
        <v>0</v>
      </c>
      <c r="Y11" s="16" t="s">
        <v>335</v>
      </c>
      <c r="Z11" s="134">
        <f t="shared" si="3"/>
        <v>0</v>
      </c>
      <c r="AA11" s="194">
        <v>0</v>
      </c>
      <c r="AB11" s="197">
        <v>0</v>
      </c>
      <c r="AC11" s="202">
        <f t="shared" si="4"/>
        <v>0</v>
      </c>
    </row>
    <row r="12" spans="1:31" ht="15.75" thickBot="1">
      <c r="A12" s="86" t="s">
        <v>221</v>
      </c>
      <c r="B12" s="13" t="s">
        <v>200</v>
      </c>
      <c r="C12" s="13" t="s">
        <v>395</v>
      </c>
      <c r="D12" s="19"/>
      <c r="E12" s="18"/>
      <c r="F12" s="74"/>
      <c r="G12" s="74"/>
      <c r="H12" s="19"/>
      <c r="I12" s="20"/>
      <c r="J12" s="18"/>
      <c r="K12" s="74"/>
      <c r="L12" s="74"/>
      <c r="M12" s="19"/>
      <c r="N12" s="20"/>
      <c r="O12" s="18"/>
      <c r="P12" s="74"/>
      <c r="Q12" s="74"/>
      <c r="R12" s="74"/>
      <c r="S12" s="74"/>
      <c r="T12" s="21">
        <f t="shared" si="2"/>
        <v>0</v>
      </c>
      <c r="U12" s="445"/>
      <c r="V12" s="445"/>
      <c r="W12" s="188">
        <v>0</v>
      </c>
      <c r="X12" s="112">
        <v>0</v>
      </c>
      <c r="Y12" s="16" t="s">
        <v>335</v>
      </c>
      <c r="Z12" s="134">
        <f t="shared" si="3"/>
        <v>0</v>
      </c>
      <c r="AA12" s="194"/>
      <c r="AB12" s="197">
        <v>0</v>
      </c>
      <c r="AC12" s="202">
        <f t="shared" si="4"/>
        <v>0</v>
      </c>
    </row>
    <row r="13" spans="1:31" ht="15.75" thickBot="1">
      <c r="A13" s="84" t="s">
        <v>222</v>
      </c>
      <c r="B13" s="13" t="s">
        <v>49</v>
      </c>
      <c r="C13" s="13" t="s">
        <v>396</v>
      </c>
      <c r="D13" s="19">
        <v>221.97</v>
      </c>
      <c r="E13" s="18">
        <v>167.4</v>
      </c>
      <c r="F13" s="74">
        <v>373.69</v>
      </c>
      <c r="G13" s="74">
        <v>333.03</v>
      </c>
      <c r="H13" s="19">
        <v>79.959999999999994</v>
      </c>
      <c r="I13" s="20">
        <f t="shared" si="0"/>
        <v>954.08</v>
      </c>
      <c r="J13" s="18">
        <v>86.44</v>
      </c>
      <c r="K13" s="74">
        <v>186.02</v>
      </c>
      <c r="L13" s="74">
        <v>41.83</v>
      </c>
      <c r="M13" s="19">
        <v>22.27</v>
      </c>
      <c r="N13" s="20">
        <f t="shared" si="1"/>
        <v>336.56</v>
      </c>
      <c r="O13" s="18">
        <v>16.059999999999999</v>
      </c>
      <c r="P13" s="74">
        <v>21.95</v>
      </c>
      <c r="Q13" s="74">
        <v>21.31</v>
      </c>
      <c r="R13" s="432">
        <v>19.48</v>
      </c>
      <c r="S13" s="432"/>
      <c r="T13" s="21">
        <f>SUM(O13:S13)</f>
        <v>78.8</v>
      </c>
      <c r="U13" s="431">
        <v>4.59</v>
      </c>
      <c r="V13" s="431"/>
      <c r="W13" s="188">
        <v>281.62176395999995</v>
      </c>
      <c r="X13" s="112">
        <v>191.78621086000001</v>
      </c>
      <c r="Y13" s="16">
        <v>547.35</v>
      </c>
      <c r="Z13" s="134">
        <f>SUM(U13:Y13)</f>
        <v>1025.34797482</v>
      </c>
      <c r="AA13" s="194">
        <v>319.49504560000003</v>
      </c>
      <c r="AB13" s="197">
        <v>368.82382345000002</v>
      </c>
      <c r="AC13" s="202">
        <f t="shared" si="4"/>
        <v>6.6892235400580935</v>
      </c>
    </row>
    <row r="14" spans="1:31" ht="15.75" thickBot="1">
      <c r="A14" s="86" t="s">
        <v>223</v>
      </c>
      <c r="B14" s="13" t="s">
        <v>50</v>
      </c>
      <c r="C14" s="13" t="s">
        <v>397</v>
      </c>
      <c r="D14" s="19">
        <v>0</v>
      </c>
      <c r="E14" s="18">
        <v>0</v>
      </c>
      <c r="F14" s="74">
        <v>0</v>
      </c>
      <c r="G14" s="74">
        <v>0</v>
      </c>
      <c r="H14" s="19">
        <v>0</v>
      </c>
      <c r="I14" s="20">
        <f t="shared" si="0"/>
        <v>0</v>
      </c>
      <c r="J14" s="18">
        <v>0</v>
      </c>
      <c r="K14" s="74">
        <v>0</v>
      </c>
      <c r="L14" s="74">
        <v>0.03</v>
      </c>
      <c r="M14" s="19">
        <v>0</v>
      </c>
      <c r="N14" s="20">
        <f t="shared" si="1"/>
        <v>0.03</v>
      </c>
      <c r="O14" s="18">
        <v>0</v>
      </c>
      <c r="P14" s="74">
        <v>0</v>
      </c>
      <c r="Q14" s="74">
        <v>0</v>
      </c>
      <c r="R14" s="432">
        <v>0</v>
      </c>
      <c r="S14" s="432"/>
      <c r="T14" s="21">
        <f t="shared" si="2"/>
        <v>0</v>
      </c>
      <c r="U14" s="431">
        <v>0</v>
      </c>
      <c r="V14" s="431"/>
      <c r="W14" s="188">
        <v>2.7049799999999999</v>
      </c>
      <c r="X14" s="112">
        <v>0</v>
      </c>
      <c r="Y14" s="16" t="s">
        <v>335</v>
      </c>
      <c r="Z14" s="134">
        <f t="shared" si="3"/>
        <v>2.7049799999999999</v>
      </c>
      <c r="AA14" s="194"/>
      <c r="AB14" s="197">
        <v>0</v>
      </c>
      <c r="AC14" s="202">
        <f t="shared" si="4"/>
        <v>0</v>
      </c>
    </row>
    <row r="15" spans="1:31" ht="15.75" thickBot="1">
      <c r="A15" s="86" t="s">
        <v>224</v>
      </c>
      <c r="B15" s="13" t="s">
        <v>51</v>
      </c>
      <c r="C15" s="13" t="s">
        <v>398</v>
      </c>
      <c r="D15" s="19">
        <v>0</v>
      </c>
      <c r="E15" s="18">
        <v>0.22</v>
      </c>
      <c r="F15" s="74">
        <v>0.11</v>
      </c>
      <c r="G15" s="74">
        <v>7.07</v>
      </c>
      <c r="H15" s="19">
        <v>0</v>
      </c>
      <c r="I15" s="20">
        <f t="shared" si="0"/>
        <v>7.4</v>
      </c>
      <c r="J15" s="18">
        <v>0</v>
      </c>
      <c r="K15" s="74">
        <v>0.85</v>
      </c>
      <c r="L15" s="74">
        <v>0.53</v>
      </c>
      <c r="M15" s="19">
        <v>2.4700000000000002</v>
      </c>
      <c r="N15" s="20">
        <f t="shared" si="1"/>
        <v>3.85</v>
      </c>
      <c r="O15" s="18">
        <v>1.0900000000000001</v>
      </c>
      <c r="P15" s="74">
        <v>0</v>
      </c>
      <c r="Q15" s="74">
        <v>0</v>
      </c>
      <c r="R15" s="432">
        <v>0.2</v>
      </c>
      <c r="S15" s="432"/>
      <c r="T15" s="21">
        <f t="shared" si="2"/>
        <v>1.29</v>
      </c>
      <c r="U15" s="431">
        <v>0</v>
      </c>
      <c r="V15" s="431"/>
      <c r="W15" s="188">
        <v>0</v>
      </c>
      <c r="X15" s="112">
        <v>0.5</v>
      </c>
      <c r="Y15" s="16" t="s">
        <v>335</v>
      </c>
      <c r="Z15" s="134">
        <f t="shared" si="3"/>
        <v>0.5</v>
      </c>
      <c r="AA15" s="194">
        <v>9.4964999999999994E-2</v>
      </c>
      <c r="AB15" s="197">
        <v>0</v>
      </c>
      <c r="AC15" s="202">
        <f t="shared" si="4"/>
        <v>0</v>
      </c>
    </row>
    <row r="16" spans="1:31" ht="15.75" thickBot="1">
      <c r="A16" s="86" t="s">
        <v>225</v>
      </c>
      <c r="B16" s="13" t="s">
        <v>52</v>
      </c>
      <c r="C16" s="13" t="s">
        <v>399</v>
      </c>
      <c r="D16" s="19">
        <v>0</v>
      </c>
      <c r="E16" s="18">
        <v>0</v>
      </c>
      <c r="F16" s="74">
        <v>0</v>
      </c>
      <c r="G16" s="74">
        <v>0</v>
      </c>
      <c r="H16" s="19">
        <v>0</v>
      </c>
      <c r="I16" s="20">
        <f t="shared" si="0"/>
        <v>0</v>
      </c>
      <c r="J16" s="18">
        <v>0</v>
      </c>
      <c r="K16" s="74">
        <v>1.55</v>
      </c>
      <c r="L16" s="74">
        <v>0.5</v>
      </c>
      <c r="M16" s="19">
        <v>0</v>
      </c>
      <c r="N16" s="20">
        <f t="shared" si="1"/>
        <v>2.0499999999999998</v>
      </c>
      <c r="O16" s="18">
        <v>0</v>
      </c>
      <c r="P16" s="74">
        <v>0</v>
      </c>
      <c r="Q16" s="74">
        <v>0</v>
      </c>
      <c r="R16" s="432">
        <v>0</v>
      </c>
      <c r="S16" s="432"/>
      <c r="T16" s="21">
        <f t="shared" si="2"/>
        <v>0</v>
      </c>
      <c r="U16" s="431">
        <v>0</v>
      </c>
      <c r="V16" s="431"/>
      <c r="W16" s="188">
        <v>0</v>
      </c>
      <c r="X16" s="112">
        <v>0.679975</v>
      </c>
      <c r="Y16" s="16">
        <v>0.54</v>
      </c>
      <c r="Z16" s="134">
        <f t="shared" si="3"/>
        <v>1.219975</v>
      </c>
      <c r="AA16" s="194">
        <v>0.499975</v>
      </c>
      <c r="AB16" s="197">
        <v>0</v>
      </c>
      <c r="AC16" s="202">
        <f t="shared" si="4"/>
        <v>0</v>
      </c>
    </row>
    <row r="17" spans="1:31" ht="15.75" thickBot="1">
      <c r="A17" s="85" t="s">
        <v>226</v>
      </c>
      <c r="B17" s="13" t="s">
        <v>53</v>
      </c>
      <c r="C17" s="13" t="s">
        <v>400</v>
      </c>
      <c r="D17" s="19">
        <v>0</v>
      </c>
      <c r="E17" s="18">
        <v>0</v>
      </c>
      <c r="F17" s="74">
        <v>0.75</v>
      </c>
      <c r="G17" s="74">
        <v>0</v>
      </c>
      <c r="H17" s="19">
        <v>0</v>
      </c>
      <c r="I17" s="20">
        <f t="shared" si="0"/>
        <v>0.75</v>
      </c>
      <c r="J17" s="18">
        <v>0</v>
      </c>
      <c r="K17" s="74">
        <v>0</v>
      </c>
      <c r="L17" s="74">
        <v>0</v>
      </c>
      <c r="M17" s="19">
        <v>0</v>
      </c>
      <c r="N17" s="20">
        <f t="shared" si="1"/>
        <v>0</v>
      </c>
      <c r="O17" s="18">
        <v>0</v>
      </c>
      <c r="P17" s="74">
        <v>0</v>
      </c>
      <c r="Q17" s="74">
        <v>0</v>
      </c>
      <c r="R17" s="432">
        <v>0</v>
      </c>
      <c r="S17" s="432"/>
      <c r="T17" s="21">
        <f t="shared" si="2"/>
        <v>0</v>
      </c>
      <c r="U17" s="431">
        <v>0</v>
      </c>
      <c r="V17" s="431"/>
      <c r="W17" s="188">
        <v>0</v>
      </c>
      <c r="X17" s="112">
        <v>5.9930000000000001E-3</v>
      </c>
      <c r="Y17" s="16" t="s">
        <v>335</v>
      </c>
      <c r="Z17" s="134">
        <f t="shared" si="3"/>
        <v>5.9930000000000001E-3</v>
      </c>
      <c r="AA17" s="194">
        <v>0</v>
      </c>
      <c r="AB17" s="197">
        <v>0</v>
      </c>
      <c r="AC17" s="202">
        <f t="shared" si="4"/>
        <v>0</v>
      </c>
    </row>
    <row r="18" spans="1:31" ht="15.75" thickBot="1">
      <c r="A18" s="84" t="s">
        <v>227</v>
      </c>
      <c r="B18" s="13" t="s">
        <v>54</v>
      </c>
      <c r="C18" s="13" t="s">
        <v>401</v>
      </c>
      <c r="D18" s="19">
        <v>7.4</v>
      </c>
      <c r="E18" s="18">
        <v>3.78</v>
      </c>
      <c r="F18" s="74">
        <v>2.36</v>
      </c>
      <c r="G18" s="74">
        <v>18.12</v>
      </c>
      <c r="H18" s="19">
        <v>20.83</v>
      </c>
      <c r="I18" s="20">
        <f t="shared" si="0"/>
        <v>45.09</v>
      </c>
      <c r="J18" s="18">
        <v>5.68</v>
      </c>
      <c r="K18" s="74">
        <v>0.95</v>
      </c>
      <c r="L18" s="74">
        <v>2.98</v>
      </c>
      <c r="M18" s="19">
        <v>3.23</v>
      </c>
      <c r="N18" s="20">
        <f t="shared" si="1"/>
        <v>12.84</v>
      </c>
      <c r="O18" s="18">
        <v>15.38</v>
      </c>
      <c r="P18" s="74">
        <v>2.2400000000000002</v>
      </c>
      <c r="Q18" s="74">
        <v>5.19</v>
      </c>
      <c r="R18" s="432">
        <v>6.39</v>
      </c>
      <c r="S18" s="432"/>
      <c r="T18" s="21">
        <f t="shared" si="2"/>
        <v>29.200000000000003</v>
      </c>
      <c r="U18" s="431">
        <v>28.18</v>
      </c>
      <c r="V18" s="431"/>
      <c r="W18" s="188">
        <v>4.1332013999999999</v>
      </c>
      <c r="X18" s="112">
        <v>13.72010848</v>
      </c>
      <c r="Y18" s="16">
        <v>74.33</v>
      </c>
      <c r="Z18" s="134">
        <f t="shared" si="3"/>
        <v>120.36330988</v>
      </c>
      <c r="AA18" s="194">
        <v>81.328128269999993</v>
      </c>
      <c r="AB18" s="197">
        <v>24.345880040000001</v>
      </c>
      <c r="AC18" s="202">
        <f t="shared" si="4"/>
        <v>0.44155237138328757</v>
      </c>
    </row>
    <row r="19" spans="1:31" ht="15.75" thickBot="1">
      <c r="A19" s="84" t="s">
        <v>228</v>
      </c>
      <c r="B19" s="13" t="s">
        <v>55</v>
      </c>
      <c r="C19" s="13" t="s">
        <v>402</v>
      </c>
      <c r="D19" s="19">
        <v>0</v>
      </c>
      <c r="E19" s="18">
        <v>0</v>
      </c>
      <c r="F19" s="74">
        <v>0</v>
      </c>
      <c r="G19" s="74">
        <v>0</v>
      </c>
      <c r="H19" s="19">
        <v>0</v>
      </c>
      <c r="I19" s="20">
        <f t="shared" si="0"/>
        <v>0</v>
      </c>
      <c r="J19" s="18">
        <v>0</v>
      </c>
      <c r="K19" s="74">
        <v>0</v>
      </c>
      <c r="L19" s="74">
        <v>0.03</v>
      </c>
      <c r="M19" s="19">
        <v>0.01</v>
      </c>
      <c r="N19" s="20">
        <f t="shared" si="1"/>
        <v>0.04</v>
      </c>
      <c r="O19" s="18">
        <v>0</v>
      </c>
      <c r="P19" s="74">
        <v>0</v>
      </c>
      <c r="Q19" s="74">
        <v>0</v>
      </c>
      <c r="R19" s="432">
        <v>0</v>
      </c>
      <c r="S19" s="432"/>
      <c r="T19" s="21">
        <f t="shared" si="2"/>
        <v>0</v>
      </c>
      <c r="U19" s="431">
        <v>0</v>
      </c>
      <c r="V19" s="431"/>
      <c r="W19" s="188">
        <v>0</v>
      </c>
      <c r="X19" s="112">
        <v>0</v>
      </c>
      <c r="Y19" s="16" t="s">
        <v>335</v>
      </c>
      <c r="Z19" s="134">
        <f t="shared" si="3"/>
        <v>0</v>
      </c>
      <c r="AA19" s="194">
        <v>0</v>
      </c>
      <c r="AB19" s="197">
        <v>0</v>
      </c>
      <c r="AC19" s="202">
        <f t="shared" si="4"/>
        <v>0</v>
      </c>
    </row>
    <row r="20" spans="1:31" ht="15.75" thickBot="1">
      <c r="A20" s="84" t="s">
        <v>229</v>
      </c>
      <c r="B20" s="13" t="s">
        <v>56</v>
      </c>
      <c r="C20" s="13" t="s">
        <v>403</v>
      </c>
      <c r="D20" s="19">
        <v>0</v>
      </c>
      <c r="E20" s="18">
        <v>0</v>
      </c>
      <c r="F20" s="74">
        <v>0</v>
      </c>
      <c r="G20" s="74">
        <v>0</v>
      </c>
      <c r="H20" s="19">
        <v>0</v>
      </c>
      <c r="I20" s="20">
        <f t="shared" si="0"/>
        <v>0</v>
      </c>
      <c r="J20" s="18">
        <v>0</v>
      </c>
      <c r="K20" s="74">
        <v>0</v>
      </c>
      <c r="L20" s="74">
        <v>0</v>
      </c>
      <c r="M20" s="19">
        <v>0</v>
      </c>
      <c r="N20" s="20">
        <f t="shared" si="1"/>
        <v>0</v>
      </c>
      <c r="O20" s="18">
        <v>0</v>
      </c>
      <c r="P20" s="74">
        <v>0</v>
      </c>
      <c r="Q20" s="74">
        <v>0.3</v>
      </c>
      <c r="R20" s="432">
        <v>0</v>
      </c>
      <c r="S20" s="432"/>
      <c r="T20" s="21">
        <f t="shared" si="2"/>
        <v>0.3</v>
      </c>
      <c r="U20" s="431">
        <v>0</v>
      </c>
      <c r="V20" s="431"/>
      <c r="W20" s="188">
        <v>0</v>
      </c>
      <c r="X20" s="112">
        <v>0</v>
      </c>
      <c r="Y20" s="16" t="s">
        <v>335</v>
      </c>
      <c r="Z20" s="134">
        <f t="shared" si="3"/>
        <v>0</v>
      </c>
      <c r="AA20" s="194">
        <v>0</v>
      </c>
      <c r="AB20" s="197">
        <v>0</v>
      </c>
      <c r="AC20" s="202">
        <f t="shared" si="4"/>
        <v>0</v>
      </c>
    </row>
    <row r="21" spans="1:31" ht="15.75" thickBot="1">
      <c r="A21" s="86" t="s">
        <v>230</v>
      </c>
      <c r="B21" s="13" t="s">
        <v>58</v>
      </c>
      <c r="C21" s="13" t="s">
        <v>404</v>
      </c>
      <c r="D21" s="19">
        <v>0.03</v>
      </c>
      <c r="E21" s="18">
        <v>0</v>
      </c>
      <c r="F21" s="74">
        <v>0</v>
      </c>
      <c r="G21" s="74">
        <v>0</v>
      </c>
      <c r="H21" s="19">
        <v>0</v>
      </c>
      <c r="I21" s="20">
        <f>SUM(E21:H21)</f>
        <v>0</v>
      </c>
      <c r="J21" s="18">
        <v>0</v>
      </c>
      <c r="K21" s="74">
        <v>0</v>
      </c>
      <c r="L21" s="74">
        <v>0.03</v>
      </c>
      <c r="M21" s="19">
        <v>0</v>
      </c>
      <c r="N21" s="20">
        <f>SUM(J21:M21)</f>
        <v>0.03</v>
      </c>
      <c r="O21" s="18">
        <v>0</v>
      </c>
      <c r="P21" s="74">
        <v>0</v>
      </c>
      <c r="Q21" s="74">
        <v>0.14000000000000001</v>
      </c>
      <c r="R21" s="432">
        <v>0</v>
      </c>
      <c r="S21" s="432"/>
      <c r="T21" s="21">
        <f>SUM(O21:S21)</f>
        <v>0.14000000000000001</v>
      </c>
      <c r="U21" s="431">
        <v>0</v>
      </c>
      <c r="V21" s="431"/>
      <c r="W21" s="188">
        <v>0</v>
      </c>
      <c r="X21" s="112">
        <v>0</v>
      </c>
      <c r="Y21" s="16">
        <v>0.06</v>
      </c>
      <c r="Z21" s="134">
        <f t="shared" si="3"/>
        <v>0.06</v>
      </c>
      <c r="AA21" s="194">
        <v>0.60014999999999996</v>
      </c>
      <c r="AB21" s="197">
        <v>0</v>
      </c>
      <c r="AC21" s="202">
        <f t="shared" si="4"/>
        <v>0</v>
      </c>
    </row>
    <row r="22" spans="1:31" ht="15.75" thickBot="1">
      <c r="A22" s="84" t="s">
        <v>231</v>
      </c>
      <c r="B22" s="13" t="s">
        <v>57</v>
      </c>
      <c r="C22" s="13" t="s">
        <v>405</v>
      </c>
      <c r="D22" s="19">
        <v>0</v>
      </c>
      <c r="E22" s="18">
        <v>0</v>
      </c>
      <c r="F22" s="74">
        <v>0</v>
      </c>
      <c r="G22" s="74">
        <v>0</v>
      </c>
      <c r="H22" s="19">
        <v>0</v>
      </c>
      <c r="I22" s="20">
        <f t="shared" si="0"/>
        <v>0</v>
      </c>
      <c r="J22" s="18">
        <v>0</v>
      </c>
      <c r="K22" s="74">
        <v>0.02</v>
      </c>
      <c r="L22" s="74">
        <v>0.01</v>
      </c>
      <c r="M22" s="19">
        <v>0</v>
      </c>
      <c r="N22" s="20">
        <f t="shared" si="1"/>
        <v>0.03</v>
      </c>
      <c r="O22" s="18">
        <v>0</v>
      </c>
      <c r="P22" s="74">
        <v>0.09</v>
      </c>
      <c r="Q22" s="74">
        <v>0</v>
      </c>
      <c r="R22" s="432">
        <v>0</v>
      </c>
      <c r="S22" s="432"/>
      <c r="T22" s="21">
        <f t="shared" si="2"/>
        <v>0.09</v>
      </c>
      <c r="U22" s="431">
        <v>0</v>
      </c>
      <c r="V22" s="431"/>
      <c r="W22" s="188">
        <v>0</v>
      </c>
      <c r="X22" s="112">
        <v>0</v>
      </c>
      <c r="Y22" s="16" t="s">
        <v>335</v>
      </c>
      <c r="Z22" s="134">
        <f t="shared" si="3"/>
        <v>0</v>
      </c>
      <c r="AA22" s="194"/>
      <c r="AB22" s="197">
        <v>0</v>
      </c>
      <c r="AC22" s="202">
        <f t="shared" si="4"/>
        <v>0</v>
      </c>
    </row>
    <row r="23" spans="1:31" ht="15.75" thickBot="1">
      <c r="A23" s="84" t="s">
        <v>232</v>
      </c>
      <c r="B23" s="13" t="s">
        <v>59</v>
      </c>
      <c r="C23" s="13" t="s">
        <v>406</v>
      </c>
      <c r="D23" s="19">
        <v>0</v>
      </c>
      <c r="E23" s="18">
        <v>0.05</v>
      </c>
      <c r="F23" s="74">
        <v>6.74</v>
      </c>
      <c r="G23" s="74">
        <v>0</v>
      </c>
      <c r="H23" s="19">
        <v>4.99</v>
      </c>
      <c r="I23" s="20">
        <f t="shared" si="0"/>
        <v>11.780000000000001</v>
      </c>
      <c r="J23" s="18">
        <v>13.82</v>
      </c>
      <c r="K23" s="74">
        <v>16.239999999999998</v>
      </c>
      <c r="L23" s="74">
        <v>5.71</v>
      </c>
      <c r="M23" s="19">
        <v>0.47</v>
      </c>
      <c r="N23" s="20">
        <f t="shared" si="1"/>
        <v>36.239999999999995</v>
      </c>
      <c r="O23" s="18">
        <v>0.75</v>
      </c>
      <c r="P23" s="74">
        <v>0</v>
      </c>
      <c r="Q23" s="74">
        <v>6.14</v>
      </c>
      <c r="R23" s="432">
        <v>3.08</v>
      </c>
      <c r="S23" s="432"/>
      <c r="T23" s="21">
        <f t="shared" si="2"/>
        <v>9.9699999999999989</v>
      </c>
      <c r="U23" s="431">
        <v>0.2</v>
      </c>
      <c r="V23" s="431"/>
      <c r="W23" s="188">
        <v>1.07377506</v>
      </c>
      <c r="X23" s="112">
        <v>45.624616570000001</v>
      </c>
      <c r="Y23" s="16">
        <v>188.17</v>
      </c>
      <c r="Z23" s="134">
        <f t="shared" si="3"/>
        <v>235.06839162999998</v>
      </c>
      <c r="AA23" s="194">
        <v>214.87259329000003</v>
      </c>
      <c r="AB23" s="197">
        <v>51.389368380000001</v>
      </c>
      <c r="AC23" s="202">
        <f t="shared" si="4"/>
        <v>0.93203028334967242</v>
      </c>
    </row>
    <row r="24" spans="1:31" ht="15.75" thickBot="1">
      <c r="A24" s="84" t="s">
        <v>233</v>
      </c>
      <c r="B24" s="13" t="s">
        <v>60</v>
      </c>
      <c r="C24" s="13" t="s">
        <v>407</v>
      </c>
      <c r="D24" s="19">
        <v>0.01</v>
      </c>
      <c r="E24" s="18">
        <v>109.72</v>
      </c>
      <c r="F24" s="74">
        <v>4.6100000000000003</v>
      </c>
      <c r="G24" s="74">
        <v>0.79</v>
      </c>
      <c r="H24" s="19">
        <v>1.77</v>
      </c>
      <c r="I24" s="20">
        <f t="shared" si="0"/>
        <v>116.89</v>
      </c>
      <c r="J24" s="18">
        <v>1.88</v>
      </c>
      <c r="K24" s="74">
        <v>0.7</v>
      </c>
      <c r="L24" s="74">
        <v>3.75</v>
      </c>
      <c r="M24" s="19">
        <v>3.98</v>
      </c>
      <c r="N24" s="20">
        <f t="shared" si="1"/>
        <v>10.31</v>
      </c>
      <c r="O24" s="18">
        <v>0.96</v>
      </c>
      <c r="P24" s="74">
        <v>0.66</v>
      </c>
      <c r="Q24" s="74">
        <v>5.32</v>
      </c>
      <c r="R24" s="432">
        <v>9.84</v>
      </c>
      <c r="S24" s="432"/>
      <c r="T24" s="21">
        <f t="shared" si="2"/>
        <v>16.78</v>
      </c>
      <c r="U24" s="431">
        <v>23.23</v>
      </c>
      <c r="V24" s="431"/>
      <c r="W24" s="188">
        <v>10.797332749999999</v>
      </c>
      <c r="X24" s="112">
        <v>4.5515597799999998</v>
      </c>
      <c r="Y24" s="16">
        <v>12.07</v>
      </c>
      <c r="Z24" s="134">
        <f t="shared" si="3"/>
        <v>50.648892529999998</v>
      </c>
      <c r="AA24" s="194">
        <v>44.483704709999998</v>
      </c>
      <c r="AB24" s="197">
        <v>0.90997680999999997</v>
      </c>
      <c r="AC24" s="202">
        <f t="shared" si="4"/>
        <v>1.6503918432980963E-2</v>
      </c>
    </row>
    <row r="25" spans="1:31" s="140" customFormat="1" ht="15.75" thickBot="1">
      <c r="A25" s="84"/>
      <c r="B25" s="13" t="s">
        <v>331</v>
      </c>
      <c r="C25" s="13" t="s">
        <v>408</v>
      </c>
      <c r="D25" s="19"/>
      <c r="E25" s="18"/>
      <c r="F25" s="102"/>
      <c r="G25" s="102"/>
      <c r="H25" s="19"/>
      <c r="I25" s="20"/>
      <c r="J25" s="18"/>
      <c r="K25" s="102"/>
      <c r="L25" s="102"/>
      <c r="M25" s="19"/>
      <c r="N25" s="20"/>
      <c r="O25" s="18"/>
      <c r="P25" s="102"/>
      <c r="Q25" s="102"/>
      <c r="R25" s="102"/>
      <c r="S25" s="102"/>
      <c r="T25" s="21"/>
      <c r="U25" s="100"/>
      <c r="V25" s="100"/>
      <c r="W25" s="188"/>
      <c r="X25" s="112"/>
      <c r="Y25" s="16">
        <v>0.37</v>
      </c>
      <c r="Z25" s="134">
        <f t="shared" si="3"/>
        <v>0.37</v>
      </c>
      <c r="AA25" s="194">
        <v>10.016465</v>
      </c>
      <c r="AB25" s="197">
        <v>0</v>
      </c>
      <c r="AC25" s="202">
        <f t="shared" si="4"/>
        <v>0</v>
      </c>
      <c r="AD25" s="135"/>
      <c r="AE25" s="135"/>
    </row>
    <row r="26" spans="1:31" ht="15.75" thickBot="1">
      <c r="A26" s="86" t="s">
        <v>234</v>
      </c>
      <c r="B26" s="13" t="s">
        <v>201</v>
      </c>
      <c r="C26" s="13" t="s">
        <v>409</v>
      </c>
      <c r="D26" s="19"/>
      <c r="E26" s="18"/>
      <c r="F26" s="74"/>
      <c r="G26" s="74"/>
      <c r="H26" s="19"/>
      <c r="I26" s="20"/>
      <c r="J26" s="18"/>
      <c r="K26" s="74"/>
      <c r="L26" s="74"/>
      <c r="M26" s="19"/>
      <c r="N26" s="20"/>
      <c r="O26" s="18"/>
      <c r="P26" s="74"/>
      <c r="Q26" s="74"/>
      <c r="R26" s="74"/>
      <c r="S26" s="74"/>
      <c r="T26" s="21"/>
      <c r="U26" s="445"/>
      <c r="V26" s="445"/>
      <c r="W26" s="188">
        <v>0</v>
      </c>
      <c r="X26" s="112">
        <v>0</v>
      </c>
      <c r="Y26" s="16" t="s">
        <v>335</v>
      </c>
      <c r="Z26" s="134">
        <f t="shared" si="3"/>
        <v>0</v>
      </c>
      <c r="AA26" s="194">
        <v>0</v>
      </c>
      <c r="AB26" s="197">
        <v>50</v>
      </c>
      <c r="AC26" s="202">
        <f t="shared" si="4"/>
        <v>0.9068318143723334</v>
      </c>
    </row>
    <row r="27" spans="1:31" ht="15.75" thickBot="1">
      <c r="A27" s="84" t="s">
        <v>235</v>
      </c>
      <c r="B27" s="13" t="s">
        <v>61</v>
      </c>
      <c r="C27" s="13" t="s">
        <v>410</v>
      </c>
      <c r="D27" s="19">
        <v>9.3800000000000008</v>
      </c>
      <c r="E27" s="18">
        <v>0.33</v>
      </c>
      <c r="F27" s="74">
        <v>1.03</v>
      </c>
      <c r="G27" s="74">
        <v>1.64</v>
      </c>
      <c r="H27" s="19">
        <v>2.72</v>
      </c>
      <c r="I27" s="20">
        <f t="shared" si="0"/>
        <v>5.7200000000000006</v>
      </c>
      <c r="J27" s="18">
        <v>3.1</v>
      </c>
      <c r="K27" s="74">
        <v>18.100000000000001</v>
      </c>
      <c r="L27" s="74">
        <v>1.97</v>
      </c>
      <c r="M27" s="19">
        <v>8.3000000000000007</v>
      </c>
      <c r="N27" s="20">
        <f t="shared" si="1"/>
        <v>31.470000000000002</v>
      </c>
      <c r="O27" s="18">
        <v>0.94</v>
      </c>
      <c r="P27" s="74">
        <v>0</v>
      </c>
      <c r="Q27" s="74">
        <v>0</v>
      </c>
      <c r="R27" s="432">
        <v>0.45</v>
      </c>
      <c r="S27" s="432"/>
      <c r="T27" s="21">
        <f t="shared" si="2"/>
        <v>1.39</v>
      </c>
      <c r="U27" s="431">
        <v>8.07</v>
      </c>
      <c r="V27" s="431"/>
      <c r="W27" s="188">
        <v>0.73827733000000006</v>
      </c>
      <c r="X27" s="112">
        <v>4.9803547999999997</v>
      </c>
      <c r="Y27" s="16">
        <v>3.98</v>
      </c>
      <c r="Z27" s="134">
        <f t="shared" si="3"/>
        <v>17.76863213</v>
      </c>
      <c r="AA27" s="194">
        <v>6.5846246700000002</v>
      </c>
      <c r="AB27" s="197">
        <v>113.68778458</v>
      </c>
      <c r="AC27" s="202">
        <f t="shared" si="4"/>
        <v>2.061913999253048</v>
      </c>
    </row>
    <row r="28" spans="1:31" ht="15.75" thickBot="1">
      <c r="A28" s="86" t="s">
        <v>236</v>
      </c>
      <c r="B28" s="13" t="s">
        <v>62</v>
      </c>
      <c r="C28" s="13" t="s">
        <v>411</v>
      </c>
      <c r="D28" s="19">
        <v>0</v>
      </c>
      <c r="E28" s="18">
        <v>0</v>
      </c>
      <c r="F28" s="74">
        <v>0</v>
      </c>
      <c r="G28" s="74">
        <v>0</v>
      </c>
      <c r="H28" s="19">
        <v>0</v>
      </c>
      <c r="I28" s="20">
        <f t="shared" si="0"/>
        <v>0</v>
      </c>
      <c r="J28" s="18">
        <v>0</v>
      </c>
      <c r="K28" s="74">
        <v>0</v>
      </c>
      <c r="L28" s="74">
        <v>0</v>
      </c>
      <c r="M28" s="19">
        <v>0</v>
      </c>
      <c r="N28" s="20">
        <f t="shared" si="1"/>
        <v>0</v>
      </c>
      <c r="O28" s="18">
        <v>0</v>
      </c>
      <c r="P28" s="74">
        <v>1</v>
      </c>
      <c r="Q28" s="74">
        <v>0</v>
      </c>
      <c r="R28" s="432">
        <v>0</v>
      </c>
      <c r="S28" s="432"/>
      <c r="T28" s="21">
        <f t="shared" si="2"/>
        <v>1</v>
      </c>
      <c r="U28" s="431">
        <v>0</v>
      </c>
      <c r="V28" s="431"/>
      <c r="W28" s="188">
        <v>0</v>
      </c>
      <c r="X28" s="112">
        <v>0</v>
      </c>
      <c r="Y28" s="16" t="s">
        <v>335</v>
      </c>
      <c r="Z28" s="134">
        <f t="shared" si="3"/>
        <v>0</v>
      </c>
      <c r="AA28" s="194">
        <v>0</v>
      </c>
      <c r="AB28" s="197">
        <v>0</v>
      </c>
      <c r="AC28" s="202">
        <f t="shared" si="4"/>
        <v>0</v>
      </c>
    </row>
    <row r="29" spans="1:31" ht="15.75" thickBot="1">
      <c r="A29" s="86" t="s">
        <v>237</v>
      </c>
      <c r="B29" s="13" t="s">
        <v>63</v>
      </c>
      <c r="C29" s="13" t="s">
        <v>412</v>
      </c>
      <c r="D29" s="19">
        <v>0.18</v>
      </c>
      <c r="E29" s="18">
        <v>0</v>
      </c>
      <c r="F29" s="74">
        <v>0</v>
      </c>
      <c r="G29" s="74">
        <v>0</v>
      </c>
      <c r="H29" s="19">
        <v>0.04</v>
      </c>
      <c r="I29" s="20">
        <f t="shared" si="0"/>
        <v>0.04</v>
      </c>
      <c r="J29" s="18">
        <v>0</v>
      </c>
      <c r="K29" s="74">
        <v>0</v>
      </c>
      <c r="L29" s="74">
        <v>0</v>
      </c>
      <c r="M29" s="19">
        <v>0.03</v>
      </c>
      <c r="N29" s="20">
        <f t="shared" si="1"/>
        <v>0.03</v>
      </c>
      <c r="O29" s="18">
        <v>0</v>
      </c>
      <c r="P29" s="74">
        <v>1.46</v>
      </c>
      <c r="Q29" s="74">
        <v>0.11</v>
      </c>
      <c r="R29" s="432">
        <v>0</v>
      </c>
      <c r="S29" s="432"/>
      <c r="T29" s="21">
        <f t="shared" si="2"/>
        <v>1.57</v>
      </c>
      <c r="U29" s="431">
        <v>4.2699999999999996</v>
      </c>
      <c r="V29" s="431"/>
      <c r="W29" s="188">
        <v>1.3110677399999999</v>
      </c>
      <c r="X29" s="112">
        <v>1.1000000000000001</v>
      </c>
      <c r="Y29" s="16">
        <v>1.41</v>
      </c>
      <c r="Z29" s="134">
        <f t="shared" si="3"/>
        <v>8.0910677399999997</v>
      </c>
      <c r="AA29" s="194">
        <v>0</v>
      </c>
      <c r="AB29" s="197">
        <v>0</v>
      </c>
      <c r="AC29" s="202">
        <f t="shared" si="4"/>
        <v>0</v>
      </c>
    </row>
    <row r="30" spans="1:31" s="140" customFormat="1" ht="15.75" thickBot="1">
      <c r="A30" s="86"/>
      <c r="B30" s="13" t="s">
        <v>330</v>
      </c>
      <c r="C30" s="13" t="s">
        <v>413</v>
      </c>
      <c r="D30" s="19"/>
      <c r="E30" s="18"/>
      <c r="F30" s="102"/>
      <c r="G30" s="102"/>
      <c r="H30" s="19"/>
      <c r="I30" s="20"/>
      <c r="J30" s="18"/>
      <c r="K30" s="102"/>
      <c r="L30" s="102"/>
      <c r="M30" s="19"/>
      <c r="N30" s="20"/>
      <c r="O30" s="18"/>
      <c r="P30" s="102"/>
      <c r="Q30" s="102"/>
      <c r="R30" s="102"/>
      <c r="S30" s="102"/>
      <c r="T30" s="21"/>
      <c r="U30" s="100"/>
      <c r="V30" s="100"/>
      <c r="W30" s="188"/>
      <c r="X30" s="112"/>
      <c r="Y30" s="16">
        <v>6</v>
      </c>
      <c r="Z30" s="134">
        <f t="shared" si="3"/>
        <v>6</v>
      </c>
      <c r="AA30" s="194">
        <v>0</v>
      </c>
      <c r="AB30" s="197">
        <v>0</v>
      </c>
      <c r="AC30" s="202">
        <f t="shared" si="4"/>
        <v>0</v>
      </c>
      <c r="AD30" s="135"/>
      <c r="AE30" s="135"/>
    </row>
    <row r="31" spans="1:31" ht="15.75" thickBot="1">
      <c r="A31" s="84" t="s">
        <v>238</v>
      </c>
      <c r="B31" s="13" t="s">
        <v>64</v>
      </c>
      <c r="C31" s="13" t="s">
        <v>414</v>
      </c>
      <c r="D31" s="19">
        <v>3.03</v>
      </c>
      <c r="E31" s="18">
        <v>0.54</v>
      </c>
      <c r="F31" s="74">
        <v>1.42</v>
      </c>
      <c r="G31" s="74">
        <v>51</v>
      </c>
      <c r="H31" s="19">
        <v>282.13</v>
      </c>
      <c r="I31" s="20">
        <f t="shared" si="0"/>
        <v>335.09</v>
      </c>
      <c r="J31" s="18">
        <v>0</v>
      </c>
      <c r="K31" s="74">
        <v>73.22</v>
      </c>
      <c r="L31" s="74">
        <v>58.27</v>
      </c>
      <c r="M31" s="19">
        <v>0</v>
      </c>
      <c r="N31" s="20">
        <f t="shared" si="1"/>
        <v>131.49</v>
      </c>
      <c r="O31" s="18">
        <v>3.75</v>
      </c>
      <c r="P31" s="74">
        <v>3.76</v>
      </c>
      <c r="Q31" s="74">
        <v>1.58</v>
      </c>
      <c r="R31" s="432">
        <v>0</v>
      </c>
      <c r="S31" s="432"/>
      <c r="T31" s="21">
        <f t="shared" si="2"/>
        <v>9.09</v>
      </c>
      <c r="U31" s="431">
        <v>0</v>
      </c>
      <c r="V31" s="431"/>
      <c r="W31" s="188">
        <v>0</v>
      </c>
      <c r="X31" s="112">
        <v>0</v>
      </c>
      <c r="Y31" s="16" t="s">
        <v>335</v>
      </c>
      <c r="Z31" s="134">
        <f t="shared" si="3"/>
        <v>0</v>
      </c>
      <c r="AA31" s="194">
        <v>0</v>
      </c>
      <c r="AB31" s="197">
        <v>0</v>
      </c>
      <c r="AC31" s="202">
        <f t="shared" si="4"/>
        <v>0</v>
      </c>
    </row>
    <row r="32" spans="1:31" ht="15.75" thickBot="1">
      <c r="A32" s="86" t="s">
        <v>239</v>
      </c>
      <c r="B32" s="13" t="s">
        <v>65</v>
      </c>
      <c r="C32" s="13" t="s">
        <v>415</v>
      </c>
      <c r="D32" s="19">
        <v>0</v>
      </c>
      <c r="E32" s="18">
        <v>0</v>
      </c>
      <c r="F32" s="74">
        <v>0</v>
      </c>
      <c r="G32" s="74">
        <v>0</v>
      </c>
      <c r="H32" s="19">
        <v>0</v>
      </c>
      <c r="I32" s="20">
        <f t="shared" si="0"/>
        <v>0</v>
      </c>
      <c r="J32" s="18">
        <v>0</v>
      </c>
      <c r="K32" s="74">
        <v>0</v>
      </c>
      <c r="L32" s="74">
        <v>0</v>
      </c>
      <c r="M32" s="19">
        <v>0.03</v>
      </c>
      <c r="N32" s="20">
        <f t="shared" si="1"/>
        <v>0.03</v>
      </c>
      <c r="O32" s="18">
        <v>0</v>
      </c>
      <c r="P32" s="74">
        <v>0</v>
      </c>
      <c r="Q32" s="74">
        <v>0</v>
      </c>
      <c r="R32" s="432">
        <v>0</v>
      </c>
      <c r="S32" s="432"/>
      <c r="T32" s="21">
        <f t="shared" si="2"/>
        <v>0</v>
      </c>
      <c r="U32" s="431">
        <v>2</v>
      </c>
      <c r="V32" s="431"/>
      <c r="W32" s="188">
        <v>2</v>
      </c>
      <c r="X32" s="112">
        <v>8.6271429999999996E-2</v>
      </c>
      <c r="Y32" s="16">
        <v>0.11</v>
      </c>
      <c r="Z32" s="134">
        <f t="shared" si="3"/>
        <v>4.1962714300000004</v>
      </c>
      <c r="AA32" s="194">
        <v>5</v>
      </c>
      <c r="AB32" s="197">
        <v>0.12281499999999999</v>
      </c>
      <c r="AC32" s="202">
        <f t="shared" si="4"/>
        <v>2.2274509856427625E-3</v>
      </c>
    </row>
    <row r="33" spans="1:31" ht="15.75" thickBot="1">
      <c r="A33" s="84" t="s">
        <v>240</v>
      </c>
      <c r="B33" s="13" t="s">
        <v>66</v>
      </c>
      <c r="C33" s="13" t="s">
        <v>416</v>
      </c>
      <c r="D33" s="19">
        <v>35.01</v>
      </c>
      <c r="E33" s="18">
        <v>33.57</v>
      </c>
      <c r="F33" s="74">
        <v>89.75</v>
      </c>
      <c r="G33" s="74">
        <v>74.400000000000006</v>
      </c>
      <c r="H33" s="19">
        <v>45.12</v>
      </c>
      <c r="I33" s="20">
        <f t="shared" si="0"/>
        <v>242.84</v>
      </c>
      <c r="J33" s="18">
        <v>12.95</v>
      </c>
      <c r="K33" s="74">
        <v>105.47</v>
      </c>
      <c r="L33" s="74">
        <v>36.979999999999997</v>
      </c>
      <c r="M33" s="19">
        <v>7.02</v>
      </c>
      <c r="N33" s="20">
        <f t="shared" si="1"/>
        <v>162.42000000000002</v>
      </c>
      <c r="O33" s="18">
        <v>7.14</v>
      </c>
      <c r="P33" s="74">
        <v>40.29</v>
      </c>
      <c r="Q33" s="74">
        <v>10.97</v>
      </c>
      <c r="R33" s="432">
        <v>18.190000000000001</v>
      </c>
      <c r="S33" s="432"/>
      <c r="T33" s="21">
        <f t="shared" si="2"/>
        <v>76.59</v>
      </c>
      <c r="U33" s="431">
        <v>9.75</v>
      </c>
      <c r="V33" s="431"/>
      <c r="W33" s="188">
        <v>15.17028067</v>
      </c>
      <c r="X33" s="112">
        <v>43.686365509999995</v>
      </c>
      <c r="Y33" s="16">
        <v>84.11</v>
      </c>
      <c r="Z33" s="134">
        <f t="shared" si="3"/>
        <v>152.71664618</v>
      </c>
      <c r="AA33" s="194">
        <v>40.497452750000001</v>
      </c>
      <c r="AB33" s="197">
        <v>48.430222610000001</v>
      </c>
      <c r="AC33" s="202">
        <f t="shared" si="4"/>
        <v>0.87836133279764605</v>
      </c>
    </row>
    <row r="34" spans="1:31" ht="15.75" thickBot="1">
      <c r="A34" s="84" t="s">
        <v>241</v>
      </c>
      <c r="B34" s="14" t="s">
        <v>67</v>
      </c>
      <c r="C34" s="14" t="s">
        <v>417</v>
      </c>
      <c r="D34" s="22">
        <v>0</v>
      </c>
      <c r="E34" s="23">
        <v>0</v>
      </c>
      <c r="F34" s="73">
        <v>0</v>
      </c>
      <c r="G34" s="73">
        <v>0</v>
      </c>
      <c r="H34" s="22">
        <v>0</v>
      </c>
      <c r="I34" s="20">
        <f t="shared" si="0"/>
        <v>0</v>
      </c>
      <c r="J34" s="23">
        <v>0</v>
      </c>
      <c r="K34" s="73">
        <v>0</v>
      </c>
      <c r="L34" s="73">
        <v>0</v>
      </c>
      <c r="M34" s="22">
        <v>0</v>
      </c>
      <c r="N34" s="20">
        <f t="shared" si="1"/>
        <v>0</v>
      </c>
      <c r="O34" s="23">
        <v>0</v>
      </c>
      <c r="P34" s="73">
        <v>0</v>
      </c>
      <c r="Q34" s="73">
        <v>0</v>
      </c>
      <c r="R34" s="440">
        <v>0</v>
      </c>
      <c r="S34" s="440"/>
      <c r="T34" s="21">
        <f t="shared" si="2"/>
        <v>0</v>
      </c>
      <c r="U34" s="450">
        <v>0.1</v>
      </c>
      <c r="V34" s="450"/>
      <c r="W34" s="188">
        <v>0</v>
      </c>
      <c r="X34" s="112">
        <v>0</v>
      </c>
      <c r="Y34" s="16" t="s">
        <v>335</v>
      </c>
      <c r="Z34" s="134">
        <f t="shared" si="3"/>
        <v>0.1</v>
      </c>
      <c r="AA34" s="194">
        <v>0</v>
      </c>
      <c r="AB34" s="197">
        <v>0</v>
      </c>
      <c r="AC34" s="202">
        <f t="shared" si="4"/>
        <v>0</v>
      </c>
    </row>
    <row r="35" spans="1:31" ht="16.5" thickTop="1" thickBot="1">
      <c r="A35" s="86" t="s">
        <v>242</v>
      </c>
      <c r="B35" s="12" t="s">
        <v>202</v>
      </c>
      <c r="C35" s="12" t="s">
        <v>418</v>
      </c>
      <c r="D35" s="17"/>
      <c r="E35" s="48"/>
      <c r="F35" s="76"/>
      <c r="G35" s="76"/>
      <c r="H35" s="17"/>
      <c r="I35" s="20"/>
      <c r="J35" s="48"/>
      <c r="K35" s="76"/>
      <c r="L35" s="76"/>
      <c r="M35" s="17"/>
      <c r="N35" s="20"/>
      <c r="O35" s="48"/>
      <c r="P35" s="76"/>
      <c r="Q35" s="76"/>
      <c r="R35" s="73"/>
      <c r="S35" s="73"/>
      <c r="T35" s="21"/>
      <c r="U35" s="446"/>
      <c r="V35" s="446"/>
      <c r="W35" s="188">
        <v>0</v>
      </c>
      <c r="X35" s="112">
        <v>0</v>
      </c>
      <c r="Y35" s="16" t="s">
        <v>335</v>
      </c>
      <c r="Z35" s="134">
        <f t="shared" si="3"/>
        <v>0</v>
      </c>
      <c r="AA35" s="194">
        <v>0</v>
      </c>
      <c r="AB35" s="197">
        <v>0</v>
      </c>
      <c r="AC35" s="202">
        <f t="shared" si="4"/>
        <v>0</v>
      </c>
    </row>
    <row r="36" spans="1:31" ht="16.5" thickTop="1" thickBot="1">
      <c r="A36" s="84" t="s">
        <v>243</v>
      </c>
      <c r="B36" s="12" t="s">
        <v>69</v>
      </c>
      <c r="C36" s="12" t="s">
        <v>419</v>
      </c>
      <c r="D36" s="17">
        <v>113.97</v>
      </c>
      <c r="E36" s="18">
        <v>95.27</v>
      </c>
      <c r="F36" s="74">
        <v>5.89</v>
      </c>
      <c r="G36" s="74">
        <v>12.75</v>
      </c>
      <c r="H36" s="19">
        <v>74.98</v>
      </c>
      <c r="I36" s="20">
        <f t="shared" si="0"/>
        <v>188.89</v>
      </c>
      <c r="J36" s="18">
        <v>21</v>
      </c>
      <c r="K36" s="74">
        <v>5.65</v>
      </c>
      <c r="L36" s="74">
        <v>7.44</v>
      </c>
      <c r="M36" s="19">
        <v>6.87</v>
      </c>
      <c r="N36" s="20">
        <f t="shared" si="1"/>
        <v>40.959999999999994</v>
      </c>
      <c r="O36" s="18">
        <v>12.82</v>
      </c>
      <c r="P36" s="74">
        <v>1.65</v>
      </c>
      <c r="Q36" s="74">
        <v>0.11</v>
      </c>
      <c r="R36" s="438">
        <v>0.8</v>
      </c>
      <c r="S36" s="438"/>
      <c r="T36" s="21">
        <f t="shared" si="2"/>
        <v>15.38</v>
      </c>
      <c r="U36" s="449">
        <v>0.08</v>
      </c>
      <c r="V36" s="449"/>
      <c r="W36" s="188">
        <v>6.9422212400000003</v>
      </c>
      <c r="X36" s="112">
        <v>5.64284345</v>
      </c>
      <c r="Y36" s="16">
        <v>7.14</v>
      </c>
      <c r="Z36" s="134">
        <f t="shared" si="3"/>
        <v>19.805064690000002</v>
      </c>
      <c r="AA36" s="194">
        <v>9.7712709000000011</v>
      </c>
      <c r="AB36" s="197">
        <v>0.52085099999999995</v>
      </c>
      <c r="AC36" s="202">
        <f t="shared" si="4"/>
        <v>9.4464851469528849E-3</v>
      </c>
    </row>
    <row r="37" spans="1:31" ht="16.5" thickTop="1" thickBot="1">
      <c r="A37" s="86" t="s">
        <v>244</v>
      </c>
      <c r="B37" s="13" t="s">
        <v>71</v>
      </c>
      <c r="C37" s="13" t="s">
        <v>420</v>
      </c>
      <c r="D37" s="19">
        <v>0</v>
      </c>
      <c r="E37" s="18">
        <v>0</v>
      </c>
      <c r="F37" s="74">
        <v>0</v>
      </c>
      <c r="G37" s="74">
        <v>0</v>
      </c>
      <c r="H37" s="19">
        <v>0</v>
      </c>
      <c r="I37" s="20">
        <f>SUM(E37:H37)</f>
        <v>0</v>
      </c>
      <c r="J37" s="18">
        <v>0</v>
      </c>
      <c r="K37" s="74">
        <v>0</v>
      </c>
      <c r="L37" s="74">
        <v>0</v>
      </c>
      <c r="M37" s="19">
        <v>0</v>
      </c>
      <c r="N37" s="20">
        <f>SUM(J37:M37)</f>
        <v>0</v>
      </c>
      <c r="O37" s="18">
        <v>0</v>
      </c>
      <c r="P37" s="74">
        <v>0</v>
      </c>
      <c r="Q37" s="74">
        <v>0</v>
      </c>
      <c r="R37" s="438">
        <v>3</v>
      </c>
      <c r="S37" s="438"/>
      <c r="T37" s="21">
        <f>SUM(O37:S37)</f>
        <v>3</v>
      </c>
      <c r="U37" s="444">
        <v>2</v>
      </c>
      <c r="V37" s="444"/>
      <c r="W37" s="188">
        <v>0</v>
      </c>
      <c r="X37" s="112">
        <v>0</v>
      </c>
      <c r="Y37" s="16">
        <v>6</v>
      </c>
      <c r="Z37" s="134">
        <f t="shared" si="3"/>
        <v>8</v>
      </c>
      <c r="AA37" s="194">
        <v>0</v>
      </c>
      <c r="AB37" s="197">
        <v>0</v>
      </c>
      <c r="AC37" s="202">
        <f t="shared" si="4"/>
        <v>0</v>
      </c>
    </row>
    <row r="38" spans="1:31" ht="16.5" thickTop="1" thickBot="1">
      <c r="A38" s="84" t="s">
        <v>245</v>
      </c>
      <c r="B38" s="13" t="s">
        <v>73</v>
      </c>
      <c r="C38" s="13" t="s">
        <v>421</v>
      </c>
      <c r="D38" s="19">
        <v>0</v>
      </c>
      <c r="E38" s="18">
        <v>0</v>
      </c>
      <c r="F38" s="74">
        <v>0</v>
      </c>
      <c r="G38" s="74">
        <v>0</v>
      </c>
      <c r="H38" s="19">
        <v>0</v>
      </c>
      <c r="I38" s="20">
        <f>SUM(E38:H38)</f>
        <v>0</v>
      </c>
      <c r="J38" s="18">
        <v>0</v>
      </c>
      <c r="K38" s="74">
        <v>0</v>
      </c>
      <c r="L38" s="74">
        <v>0</v>
      </c>
      <c r="M38" s="19">
        <v>0.52</v>
      </c>
      <c r="N38" s="20">
        <f>SUM(J38:M38)</f>
        <v>0.52</v>
      </c>
      <c r="O38" s="18">
        <v>0</v>
      </c>
      <c r="P38" s="74">
        <v>0</v>
      </c>
      <c r="Q38" s="74">
        <v>0</v>
      </c>
      <c r="R38" s="438">
        <v>0</v>
      </c>
      <c r="S38" s="438"/>
      <c r="T38" s="21">
        <f>SUM(O38:S38)</f>
        <v>0</v>
      </c>
      <c r="U38" s="444">
        <v>0</v>
      </c>
      <c r="V38" s="444"/>
      <c r="W38" s="188">
        <v>0</v>
      </c>
      <c r="X38" s="112">
        <v>0</v>
      </c>
      <c r="Y38" s="16" t="s">
        <v>335</v>
      </c>
      <c r="Z38" s="134">
        <f t="shared" si="3"/>
        <v>0</v>
      </c>
      <c r="AA38" s="194">
        <v>10</v>
      </c>
      <c r="AB38" s="197">
        <v>0</v>
      </c>
      <c r="AC38" s="202">
        <f t="shared" si="4"/>
        <v>0</v>
      </c>
    </row>
    <row r="39" spans="1:31" ht="16.5" thickTop="1" thickBot="1">
      <c r="A39" s="86" t="s">
        <v>246</v>
      </c>
      <c r="B39" s="13" t="s">
        <v>70</v>
      </c>
      <c r="C39" s="13" t="s">
        <v>422</v>
      </c>
      <c r="D39" s="19">
        <v>0.65</v>
      </c>
      <c r="E39" s="18">
        <v>0.02</v>
      </c>
      <c r="F39" s="74">
        <v>0</v>
      </c>
      <c r="G39" s="74">
        <v>7.0000000000000007E-2</v>
      </c>
      <c r="H39" s="19">
        <v>0</v>
      </c>
      <c r="I39" s="20">
        <f t="shared" si="0"/>
        <v>9.0000000000000011E-2</v>
      </c>
      <c r="J39" s="18">
        <v>0</v>
      </c>
      <c r="K39" s="74">
        <v>0</v>
      </c>
      <c r="L39" s="74">
        <v>0</v>
      </c>
      <c r="M39" s="19">
        <v>0.06</v>
      </c>
      <c r="N39" s="20">
        <f t="shared" si="1"/>
        <v>0.06</v>
      </c>
      <c r="O39" s="18">
        <v>0.05</v>
      </c>
      <c r="P39" s="74">
        <v>0</v>
      </c>
      <c r="Q39" s="74">
        <v>7.0000000000000007E-2</v>
      </c>
      <c r="R39" s="438">
        <v>0</v>
      </c>
      <c r="S39" s="438"/>
      <c r="T39" s="21">
        <f t="shared" si="2"/>
        <v>0.12000000000000001</v>
      </c>
      <c r="U39" s="444">
        <v>0.1</v>
      </c>
      <c r="V39" s="444"/>
      <c r="W39" s="188">
        <v>0</v>
      </c>
      <c r="X39" s="112">
        <v>20</v>
      </c>
      <c r="Y39" s="16" t="s">
        <v>335</v>
      </c>
      <c r="Z39" s="134">
        <f t="shared" si="3"/>
        <v>20.100000000000001</v>
      </c>
      <c r="AA39" s="194">
        <v>380.13796500000001</v>
      </c>
      <c r="AB39" s="197">
        <v>156.30256963999997</v>
      </c>
      <c r="AC39" s="202">
        <f t="shared" si="4"/>
        <v>2.8348028563539835</v>
      </c>
    </row>
    <row r="40" spans="1:31" ht="16.5" thickTop="1" thickBot="1">
      <c r="A40" s="84" t="s">
        <v>247</v>
      </c>
      <c r="B40" s="13" t="s">
        <v>72</v>
      </c>
      <c r="C40" s="13" t="s">
        <v>423</v>
      </c>
      <c r="D40" s="19">
        <v>0</v>
      </c>
      <c r="E40" s="18">
        <v>1.24</v>
      </c>
      <c r="F40" s="74">
        <v>0</v>
      </c>
      <c r="G40" s="74">
        <v>0</v>
      </c>
      <c r="H40" s="19">
        <v>5</v>
      </c>
      <c r="I40" s="20">
        <f t="shared" si="0"/>
        <v>6.24</v>
      </c>
      <c r="J40" s="18">
        <v>7.0000000000000007E-2</v>
      </c>
      <c r="K40" s="74">
        <v>1.66</v>
      </c>
      <c r="L40" s="74">
        <v>0</v>
      </c>
      <c r="M40" s="19">
        <v>0</v>
      </c>
      <c r="N40" s="20">
        <f t="shared" si="1"/>
        <v>1.73</v>
      </c>
      <c r="O40" s="18">
        <v>0</v>
      </c>
      <c r="P40" s="74">
        <v>0</v>
      </c>
      <c r="Q40" s="74">
        <v>0</v>
      </c>
      <c r="R40" s="438">
        <v>0.2</v>
      </c>
      <c r="S40" s="438"/>
      <c r="T40" s="21">
        <f t="shared" si="2"/>
        <v>0.2</v>
      </c>
      <c r="U40" s="444">
        <v>0.2</v>
      </c>
      <c r="V40" s="444"/>
      <c r="W40" s="188">
        <v>0.21959999999999999</v>
      </c>
      <c r="X40" s="112">
        <v>0</v>
      </c>
      <c r="Y40" s="16" t="s">
        <v>335</v>
      </c>
      <c r="Z40" s="134">
        <f t="shared" si="3"/>
        <v>0.41959999999999997</v>
      </c>
      <c r="AA40" s="194">
        <v>45.71528756</v>
      </c>
      <c r="AB40" s="197">
        <v>3.3999999999999998E-3</v>
      </c>
      <c r="AC40" s="202">
        <f t="shared" si="4"/>
        <v>6.1664563377318671E-5</v>
      </c>
    </row>
    <row r="41" spans="1:31" ht="16.5" thickTop="1" thickBot="1">
      <c r="A41" s="84" t="s">
        <v>248</v>
      </c>
      <c r="B41" s="13" t="s">
        <v>74</v>
      </c>
      <c r="C41" s="13" t="s">
        <v>424</v>
      </c>
      <c r="D41" s="19">
        <v>16.010000000000002</v>
      </c>
      <c r="E41" s="18">
        <v>9.91</v>
      </c>
      <c r="F41" s="74">
        <v>4.18</v>
      </c>
      <c r="G41" s="74">
        <v>8.25</v>
      </c>
      <c r="H41" s="19">
        <v>132.94999999999999</v>
      </c>
      <c r="I41" s="20">
        <f t="shared" si="0"/>
        <v>155.29</v>
      </c>
      <c r="J41" s="18">
        <v>1.99</v>
      </c>
      <c r="K41" s="74">
        <v>15.92</v>
      </c>
      <c r="L41" s="74">
        <v>15.56</v>
      </c>
      <c r="M41" s="19">
        <v>5.0599999999999996</v>
      </c>
      <c r="N41" s="20">
        <f t="shared" si="1"/>
        <v>38.53</v>
      </c>
      <c r="O41" s="18">
        <v>0.57999999999999996</v>
      </c>
      <c r="P41" s="74">
        <v>20.260000000000002</v>
      </c>
      <c r="Q41" s="74">
        <v>9.6300000000000008</v>
      </c>
      <c r="R41" s="438">
        <v>29.23</v>
      </c>
      <c r="S41" s="438"/>
      <c r="T41" s="21">
        <f t="shared" si="2"/>
        <v>59.7</v>
      </c>
      <c r="U41" s="444">
        <v>1.01</v>
      </c>
      <c r="V41" s="444"/>
      <c r="W41" s="188">
        <v>0.16489217</v>
      </c>
      <c r="X41" s="112">
        <v>1.96695087</v>
      </c>
      <c r="Y41" s="16">
        <v>9.4700000000000006</v>
      </c>
      <c r="Z41" s="134">
        <f t="shared" si="3"/>
        <v>12.61184304</v>
      </c>
      <c r="AA41" s="194">
        <v>27.344484829999999</v>
      </c>
      <c r="AB41" s="197">
        <v>70.000353100000012</v>
      </c>
      <c r="AC41" s="202">
        <f t="shared" si="4"/>
        <v>1.26957094416754</v>
      </c>
    </row>
    <row r="42" spans="1:31" ht="16.5" thickTop="1" thickBot="1">
      <c r="A42" s="84" t="s">
        <v>249</v>
      </c>
      <c r="B42" s="13" t="s">
        <v>75</v>
      </c>
      <c r="C42" s="13" t="s">
        <v>425</v>
      </c>
      <c r="D42" s="19">
        <v>0</v>
      </c>
      <c r="E42" s="18">
        <v>0</v>
      </c>
      <c r="F42" s="74">
        <v>0</v>
      </c>
      <c r="G42" s="74">
        <v>6.99</v>
      </c>
      <c r="H42" s="19">
        <v>0</v>
      </c>
      <c r="I42" s="20">
        <f t="shared" si="0"/>
        <v>6.99</v>
      </c>
      <c r="J42" s="18">
        <v>0</v>
      </c>
      <c r="K42" s="74">
        <v>0</v>
      </c>
      <c r="L42" s="74">
        <v>0</v>
      </c>
      <c r="M42" s="19">
        <v>0</v>
      </c>
      <c r="N42" s="20">
        <f t="shared" si="1"/>
        <v>0</v>
      </c>
      <c r="O42" s="18">
        <v>0</v>
      </c>
      <c r="P42" s="74">
        <v>0</v>
      </c>
      <c r="Q42" s="74">
        <v>0</v>
      </c>
      <c r="R42" s="438">
        <v>0</v>
      </c>
      <c r="S42" s="438"/>
      <c r="T42" s="21">
        <f t="shared" si="2"/>
        <v>0</v>
      </c>
      <c r="U42" s="444">
        <v>0</v>
      </c>
      <c r="V42" s="444"/>
      <c r="W42" s="188">
        <v>0</v>
      </c>
      <c r="X42" s="112">
        <v>0</v>
      </c>
      <c r="Y42" s="16" t="s">
        <v>335</v>
      </c>
      <c r="Z42" s="134">
        <f t="shared" si="3"/>
        <v>0</v>
      </c>
      <c r="AA42" s="194">
        <v>0</v>
      </c>
      <c r="AB42" s="197">
        <v>0</v>
      </c>
      <c r="AC42" s="202">
        <f t="shared" si="4"/>
        <v>0</v>
      </c>
    </row>
    <row r="43" spans="1:31" ht="16.5" thickTop="1" thickBot="1">
      <c r="A43" s="84" t="s">
        <v>250</v>
      </c>
      <c r="B43" s="13" t="s">
        <v>76</v>
      </c>
      <c r="C43" s="13" t="s">
        <v>426</v>
      </c>
      <c r="D43" s="19">
        <v>1.2</v>
      </c>
      <c r="E43" s="18">
        <v>2.02</v>
      </c>
      <c r="F43" s="74">
        <v>0.43</v>
      </c>
      <c r="G43" s="74">
        <v>2.41</v>
      </c>
      <c r="H43" s="19">
        <v>1.7</v>
      </c>
      <c r="I43" s="20">
        <f t="shared" si="0"/>
        <v>6.5600000000000005</v>
      </c>
      <c r="J43" s="18">
        <v>4.72</v>
      </c>
      <c r="K43" s="74">
        <v>0.15</v>
      </c>
      <c r="L43" s="74">
        <v>0.05</v>
      </c>
      <c r="M43" s="19">
        <v>0.2</v>
      </c>
      <c r="N43" s="20">
        <f t="shared" si="1"/>
        <v>5.12</v>
      </c>
      <c r="O43" s="18">
        <v>0.02</v>
      </c>
      <c r="P43" s="74">
        <v>0.48</v>
      </c>
      <c r="Q43" s="74">
        <v>0.6</v>
      </c>
      <c r="R43" s="438">
        <v>0</v>
      </c>
      <c r="S43" s="438"/>
      <c r="T43" s="21">
        <f t="shared" si="2"/>
        <v>1.1000000000000001</v>
      </c>
      <c r="U43" s="444">
        <v>11.1</v>
      </c>
      <c r="V43" s="444"/>
      <c r="W43" s="188">
        <v>7.4999999999999997E-2</v>
      </c>
      <c r="X43" s="112">
        <v>0.84950031000000004</v>
      </c>
      <c r="Y43" s="16">
        <v>0.77</v>
      </c>
      <c r="Z43" s="134">
        <f t="shared" si="3"/>
        <v>12.794500309999998</v>
      </c>
      <c r="AA43" s="194">
        <v>0.42</v>
      </c>
      <c r="AB43" s="197">
        <v>1.6935439999999999</v>
      </c>
      <c r="AC43" s="202">
        <f t="shared" si="4"/>
        <v>3.0715191564787581E-2</v>
      </c>
    </row>
    <row r="44" spans="1:31" s="94" customFormat="1" ht="16.5" thickTop="1" thickBot="1">
      <c r="A44" s="87" t="s">
        <v>258</v>
      </c>
      <c r="B44" s="88" t="s">
        <v>77</v>
      </c>
      <c r="C44" s="94" t="s">
        <v>77</v>
      </c>
      <c r="D44" s="89">
        <v>0.02</v>
      </c>
      <c r="E44" s="90">
        <v>0</v>
      </c>
      <c r="F44" s="91">
        <v>0</v>
      </c>
      <c r="G44" s="91">
        <v>0</v>
      </c>
      <c r="H44" s="89">
        <v>0</v>
      </c>
      <c r="I44" s="92">
        <f t="shared" si="0"/>
        <v>0</v>
      </c>
      <c r="J44" s="90">
        <v>0</v>
      </c>
      <c r="K44" s="91">
        <v>0</v>
      </c>
      <c r="L44" s="91">
        <v>0</v>
      </c>
      <c r="M44" s="89">
        <v>0</v>
      </c>
      <c r="N44" s="92">
        <f t="shared" si="1"/>
        <v>0</v>
      </c>
      <c r="O44" s="90">
        <v>0</v>
      </c>
      <c r="P44" s="91">
        <v>0</v>
      </c>
      <c r="Q44" s="91">
        <v>0</v>
      </c>
      <c r="R44" s="439">
        <v>0</v>
      </c>
      <c r="S44" s="439"/>
      <c r="T44" s="93">
        <f t="shared" si="2"/>
        <v>0</v>
      </c>
      <c r="U44" s="443">
        <v>0</v>
      </c>
      <c r="V44" s="443"/>
      <c r="W44" s="188">
        <v>0</v>
      </c>
      <c r="X44" s="139">
        <v>0</v>
      </c>
      <c r="Y44" s="139" t="s">
        <v>335</v>
      </c>
      <c r="Z44" s="134">
        <f t="shared" si="3"/>
        <v>0</v>
      </c>
      <c r="AA44" s="195">
        <v>0</v>
      </c>
      <c r="AB44" s="197">
        <v>0</v>
      </c>
      <c r="AC44" s="202">
        <f t="shared" si="4"/>
        <v>0</v>
      </c>
      <c r="AD44" s="200"/>
      <c r="AE44" s="200"/>
    </row>
    <row r="45" spans="1:31" s="94" customFormat="1" ht="16.5" thickTop="1" thickBot="1">
      <c r="A45" s="87"/>
      <c r="B45" s="88" t="s">
        <v>78</v>
      </c>
      <c r="C45" s="88" t="s">
        <v>427</v>
      </c>
      <c r="D45" s="89">
        <v>0.02</v>
      </c>
      <c r="E45" s="90">
        <v>0.11</v>
      </c>
      <c r="F45" s="91">
        <v>0.99</v>
      </c>
      <c r="G45" s="91">
        <v>0.03</v>
      </c>
      <c r="H45" s="89">
        <v>0.02</v>
      </c>
      <c r="I45" s="92">
        <f t="shared" si="0"/>
        <v>1.1500000000000001</v>
      </c>
      <c r="J45" s="90">
        <v>0.03</v>
      </c>
      <c r="K45" s="91">
        <v>0</v>
      </c>
      <c r="L45" s="91">
        <v>0</v>
      </c>
      <c r="M45" s="89">
        <v>2.08</v>
      </c>
      <c r="N45" s="92">
        <f t="shared" si="1"/>
        <v>2.11</v>
      </c>
      <c r="O45" s="90">
        <v>0</v>
      </c>
      <c r="P45" s="91">
        <v>0</v>
      </c>
      <c r="Q45" s="91">
        <v>0.11</v>
      </c>
      <c r="R45" s="439">
        <v>0</v>
      </c>
      <c r="S45" s="439"/>
      <c r="T45" s="93">
        <f t="shared" si="2"/>
        <v>0.11</v>
      </c>
      <c r="U45" s="443">
        <v>0.57999999999999996</v>
      </c>
      <c r="V45" s="443"/>
      <c r="W45" s="188">
        <v>0.13497314000000002</v>
      </c>
      <c r="X45" s="139">
        <v>0.22</v>
      </c>
      <c r="Y45" s="139" t="s">
        <v>335</v>
      </c>
      <c r="Z45" s="134">
        <f t="shared" si="3"/>
        <v>0.93497313999999998</v>
      </c>
      <c r="AA45" s="195">
        <v>0</v>
      </c>
      <c r="AB45" s="197">
        <v>0</v>
      </c>
      <c r="AC45" s="202">
        <f t="shared" si="4"/>
        <v>0</v>
      </c>
      <c r="AD45" s="200"/>
      <c r="AE45" s="200"/>
    </row>
    <row r="46" spans="1:31" ht="16.5" thickTop="1" thickBot="1">
      <c r="A46" s="84" t="s">
        <v>251</v>
      </c>
      <c r="B46" s="13" t="s">
        <v>79</v>
      </c>
      <c r="C46" s="88" t="s">
        <v>428</v>
      </c>
      <c r="D46" s="19">
        <v>11</v>
      </c>
      <c r="E46" s="18">
        <v>98.88</v>
      </c>
      <c r="F46" s="74">
        <v>14.38</v>
      </c>
      <c r="G46" s="74">
        <v>10.64</v>
      </c>
      <c r="H46" s="19">
        <v>19.96</v>
      </c>
      <c r="I46" s="20">
        <f t="shared" si="0"/>
        <v>143.85999999999999</v>
      </c>
      <c r="J46" s="18">
        <v>5.13</v>
      </c>
      <c r="K46" s="74">
        <v>18.600000000000001</v>
      </c>
      <c r="L46" s="74">
        <v>5.82</v>
      </c>
      <c r="M46" s="19">
        <v>0</v>
      </c>
      <c r="N46" s="20">
        <f t="shared" si="1"/>
        <v>29.55</v>
      </c>
      <c r="O46" s="18">
        <v>0</v>
      </c>
      <c r="P46" s="74">
        <v>0</v>
      </c>
      <c r="Q46" s="74">
        <v>0</v>
      </c>
      <c r="R46" s="438">
        <v>1.53</v>
      </c>
      <c r="S46" s="438"/>
      <c r="T46" s="21">
        <f t="shared" si="2"/>
        <v>1.53</v>
      </c>
      <c r="U46" s="444">
        <v>0</v>
      </c>
      <c r="V46" s="444"/>
      <c r="W46" s="188">
        <v>0</v>
      </c>
      <c r="X46" s="138">
        <v>0</v>
      </c>
      <c r="Y46" s="16" t="s">
        <v>335</v>
      </c>
      <c r="Z46" s="134">
        <f t="shared" si="3"/>
        <v>0</v>
      </c>
      <c r="AA46" s="194">
        <v>39.999974000000002</v>
      </c>
      <c r="AB46" s="197">
        <v>0.25</v>
      </c>
      <c r="AC46" s="202">
        <f t="shared" si="4"/>
        <v>4.5341590718616671E-3</v>
      </c>
    </row>
    <row r="47" spans="1:31" ht="16.5" thickTop="1" thickBot="1">
      <c r="A47" s="84" t="s">
        <v>252</v>
      </c>
      <c r="B47" s="13" t="s">
        <v>80</v>
      </c>
      <c r="C47" s="13" t="s">
        <v>429</v>
      </c>
      <c r="D47" s="19">
        <v>0</v>
      </c>
      <c r="E47" s="18">
        <v>0</v>
      </c>
      <c r="F47" s="74">
        <v>0</v>
      </c>
      <c r="G47" s="74">
        <v>0</v>
      </c>
      <c r="H47" s="19">
        <v>0</v>
      </c>
      <c r="I47" s="20">
        <f t="shared" si="0"/>
        <v>0</v>
      </c>
      <c r="J47" s="18">
        <v>0</v>
      </c>
      <c r="K47" s="74">
        <v>0</v>
      </c>
      <c r="L47" s="74">
        <v>0</v>
      </c>
      <c r="M47" s="19">
        <v>0.6</v>
      </c>
      <c r="N47" s="20">
        <f t="shared" si="1"/>
        <v>0.6</v>
      </c>
      <c r="O47" s="18">
        <v>0</v>
      </c>
      <c r="P47" s="74">
        <v>0</v>
      </c>
      <c r="Q47" s="74">
        <v>0</v>
      </c>
      <c r="R47" s="438">
        <v>0</v>
      </c>
      <c r="S47" s="438"/>
      <c r="T47" s="21">
        <f t="shared" si="2"/>
        <v>0</v>
      </c>
      <c r="U47" s="444">
        <v>0</v>
      </c>
      <c r="V47" s="444"/>
      <c r="W47" s="188">
        <v>0</v>
      </c>
      <c r="X47" s="138">
        <v>8.9134899999999996E-3</v>
      </c>
      <c r="Y47" s="16" t="s">
        <v>335</v>
      </c>
      <c r="Z47" s="134">
        <f t="shared" si="3"/>
        <v>8.9134899999999996E-3</v>
      </c>
      <c r="AA47" s="194">
        <v>5.0000000000000001E-3</v>
      </c>
      <c r="AB47" s="197">
        <v>0</v>
      </c>
      <c r="AC47" s="202">
        <f t="shared" si="4"/>
        <v>0</v>
      </c>
    </row>
    <row r="48" spans="1:31" ht="16.5" thickTop="1" thickBot="1">
      <c r="A48" s="84" t="s">
        <v>253</v>
      </c>
      <c r="B48" s="13" t="s">
        <v>81</v>
      </c>
      <c r="C48" s="13" t="s">
        <v>430</v>
      </c>
      <c r="D48" s="19">
        <v>0</v>
      </c>
      <c r="E48" s="18">
        <v>0.09</v>
      </c>
      <c r="F48" s="74">
        <v>0</v>
      </c>
      <c r="G48" s="74">
        <v>0.16</v>
      </c>
      <c r="H48" s="19">
        <v>0</v>
      </c>
      <c r="I48" s="20">
        <f t="shared" si="0"/>
        <v>0.25</v>
      </c>
      <c r="J48" s="18">
        <v>0</v>
      </c>
      <c r="K48" s="74">
        <v>0.27</v>
      </c>
      <c r="L48" s="74">
        <v>0.03</v>
      </c>
      <c r="M48" s="19">
        <v>3.06</v>
      </c>
      <c r="N48" s="20">
        <f t="shared" si="1"/>
        <v>3.3600000000000003</v>
      </c>
      <c r="O48" s="18">
        <v>0.59</v>
      </c>
      <c r="P48" s="74">
        <v>0</v>
      </c>
      <c r="Q48" s="74">
        <v>0.61</v>
      </c>
      <c r="R48" s="438">
        <v>1.1100000000000001</v>
      </c>
      <c r="S48" s="438"/>
      <c r="T48" s="21">
        <f t="shared" si="2"/>
        <v>2.31</v>
      </c>
      <c r="U48" s="448">
        <v>1.4290898999999999</v>
      </c>
      <c r="V48" s="448"/>
      <c r="W48" s="188">
        <v>0</v>
      </c>
      <c r="X48" s="138">
        <v>0</v>
      </c>
      <c r="Y48" s="16">
        <v>0.89</v>
      </c>
      <c r="Z48" s="134">
        <f t="shared" si="3"/>
        <v>2.3190898999999998</v>
      </c>
      <c r="AA48" s="194">
        <v>0.15311804999999998</v>
      </c>
      <c r="AB48" s="197">
        <v>0.95122005000000009</v>
      </c>
      <c r="AC48" s="202">
        <f t="shared" si="4"/>
        <v>1.7251932076176837E-2</v>
      </c>
    </row>
    <row r="49" spans="1:31" ht="16.5" thickTop="1" thickBot="1">
      <c r="A49" s="84" t="s">
        <v>254</v>
      </c>
      <c r="B49" s="13" t="s">
        <v>82</v>
      </c>
      <c r="C49" s="13" t="s">
        <v>431</v>
      </c>
      <c r="D49" s="19">
        <v>0.02</v>
      </c>
      <c r="E49" s="18">
        <v>0</v>
      </c>
      <c r="F49" s="74">
        <v>0.01</v>
      </c>
      <c r="G49" s="74">
        <v>0</v>
      </c>
      <c r="H49" s="19">
        <v>0.64</v>
      </c>
      <c r="I49" s="20">
        <f t="shared" si="0"/>
        <v>0.65</v>
      </c>
      <c r="J49" s="18">
        <v>0</v>
      </c>
      <c r="K49" s="74">
        <v>0.95</v>
      </c>
      <c r="L49" s="74">
        <v>1.53</v>
      </c>
      <c r="M49" s="19">
        <v>0</v>
      </c>
      <c r="N49" s="20">
        <f t="shared" si="1"/>
        <v>2.48</v>
      </c>
      <c r="O49" s="18">
        <v>0</v>
      </c>
      <c r="P49" s="74">
        <v>0</v>
      </c>
      <c r="Q49" s="74">
        <v>1</v>
      </c>
      <c r="R49" s="438">
        <v>0.01</v>
      </c>
      <c r="S49" s="438"/>
      <c r="T49" s="21">
        <f t="shared" si="2"/>
        <v>1.01</v>
      </c>
      <c r="U49" s="448">
        <v>2.7700000000000001E-4</v>
      </c>
      <c r="V49" s="448"/>
      <c r="W49" s="188">
        <v>-4.2670000000000003E-5</v>
      </c>
      <c r="X49" s="138">
        <v>0</v>
      </c>
      <c r="Y49" s="16" t="s">
        <v>335</v>
      </c>
      <c r="Z49" s="134">
        <f t="shared" si="3"/>
        <v>2.3433000000000001E-4</v>
      </c>
      <c r="AA49" s="194">
        <v>0</v>
      </c>
      <c r="AB49" s="197">
        <v>2.199306</v>
      </c>
      <c r="AC49" s="202">
        <f t="shared" si="4"/>
        <v>3.9888013006799179E-2</v>
      </c>
    </row>
    <row r="50" spans="1:31" ht="16.5" thickTop="1" thickBot="1">
      <c r="A50" s="84" t="s">
        <v>255</v>
      </c>
      <c r="B50" s="13" t="s">
        <v>83</v>
      </c>
      <c r="C50" s="13" t="s">
        <v>432</v>
      </c>
      <c r="D50" s="19">
        <v>0</v>
      </c>
      <c r="E50" s="18">
        <v>0.23</v>
      </c>
      <c r="F50" s="74">
        <v>0.55000000000000004</v>
      </c>
      <c r="G50" s="74">
        <v>0.55000000000000004</v>
      </c>
      <c r="H50" s="19">
        <v>0</v>
      </c>
      <c r="I50" s="20">
        <f t="shared" si="0"/>
        <v>1.33</v>
      </c>
      <c r="J50" s="18">
        <v>0</v>
      </c>
      <c r="K50" s="74">
        <v>0</v>
      </c>
      <c r="L50" s="74">
        <v>0</v>
      </c>
      <c r="M50" s="19">
        <v>1.35</v>
      </c>
      <c r="N50" s="20">
        <f t="shared" si="1"/>
        <v>1.35</v>
      </c>
      <c r="O50" s="18">
        <v>0.05</v>
      </c>
      <c r="P50" s="74">
        <v>0.66</v>
      </c>
      <c r="Q50" s="74">
        <v>0.54</v>
      </c>
      <c r="R50" s="438">
        <v>0.02</v>
      </c>
      <c r="S50" s="438"/>
      <c r="T50" s="21">
        <f t="shared" si="2"/>
        <v>1.27</v>
      </c>
      <c r="U50" s="448">
        <v>0.4776242</v>
      </c>
      <c r="V50" s="448"/>
      <c r="W50" s="188">
        <v>1.7000000000000001E-2</v>
      </c>
      <c r="X50" s="138">
        <v>0</v>
      </c>
      <c r="Y50" s="16">
        <v>4.0599999999999996</v>
      </c>
      <c r="Z50" s="134">
        <f t="shared" si="3"/>
        <v>4.5546241999999992</v>
      </c>
      <c r="AA50" s="194">
        <v>0.12423397999999999</v>
      </c>
      <c r="AB50" s="197">
        <v>0</v>
      </c>
      <c r="AC50" s="202">
        <f t="shared" si="4"/>
        <v>0</v>
      </c>
    </row>
    <row r="51" spans="1:31" ht="16.5" thickTop="1" thickBot="1">
      <c r="A51" s="84" t="s">
        <v>256</v>
      </c>
      <c r="B51" s="13" t="s">
        <v>84</v>
      </c>
      <c r="C51" s="13" t="s">
        <v>433</v>
      </c>
      <c r="D51" s="19">
        <v>0</v>
      </c>
      <c r="E51" s="18">
        <v>0</v>
      </c>
      <c r="F51" s="74">
        <v>0</v>
      </c>
      <c r="G51" s="74">
        <v>0</v>
      </c>
      <c r="H51" s="19">
        <v>0</v>
      </c>
      <c r="I51" s="20">
        <f t="shared" si="0"/>
        <v>0</v>
      </c>
      <c r="J51" s="18">
        <v>0.6</v>
      </c>
      <c r="K51" s="74">
        <v>0</v>
      </c>
      <c r="L51" s="74">
        <v>0</v>
      </c>
      <c r="M51" s="19">
        <v>0</v>
      </c>
      <c r="N51" s="20">
        <f t="shared" si="1"/>
        <v>0.6</v>
      </c>
      <c r="O51" s="18">
        <v>0</v>
      </c>
      <c r="P51" s="74">
        <v>0</v>
      </c>
      <c r="Q51" s="74">
        <v>0</v>
      </c>
      <c r="R51" s="438">
        <v>0</v>
      </c>
      <c r="S51" s="438"/>
      <c r="T51" s="21">
        <f t="shared" si="2"/>
        <v>0</v>
      </c>
      <c r="U51" s="448">
        <v>0</v>
      </c>
      <c r="V51" s="448"/>
      <c r="W51" s="188">
        <v>0</v>
      </c>
      <c r="X51" s="138">
        <v>0</v>
      </c>
      <c r="Y51" s="16" t="s">
        <v>335</v>
      </c>
      <c r="Z51" s="134">
        <f t="shared" si="3"/>
        <v>0</v>
      </c>
      <c r="AA51" s="194">
        <v>0</v>
      </c>
      <c r="AB51" s="197">
        <v>0</v>
      </c>
      <c r="AC51" s="202">
        <f t="shared" si="4"/>
        <v>0</v>
      </c>
    </row>
    <row r="52" spans="1:31" s="16" customFormat="1" ht="16.5" thickTop="1" thickBot="1">
      <c r="A52" s="85" t="s">
        <v>257</v>
      </c>
      <c r="B52" s="52" t="s">
        <v>85</v>
      </c>
      <c r="C52" s="13" t="s">
        <v>434</v>
      </c>
      <c r="D52" s="53">
        <v>0</v>
      </c>
      <c r="E52" s="54">
        <v>0</v>
      </c>
      <c r="F52" s="55">
        <v>0</v>
      </c>
      <c r="G52" s="55">
        <v>0</v>
      </c>
      <c r="H52" s="53">
        <v>0.6</v>
      </c>
      <c r="I52" s="20">
        <f t="shared" si="0"/>
        <v>0.6</v>
      </c>
      <c r="J52" s="54">
        <v>0</v>
      </c>
      <c r="K52" s="55">
        <v>0</v>
      </c>
      <c r="L52" s="55">
        <v>0</v>
      </c>
      <c r="M52" s="53">
        <v>0</v>
      </c>
      <c r="N52" s="20">
        <f t="shared" si="1"/>
        <v>0</v>
      </c>
      <c r="O52" s="54">
        <v>0</v>
      </c>
      <c r="P52" s="55">
        <v>0</v>
      </c>
      <c r="Q52" s="55">
        <v>0</v>
      </c>
      <c r="R52" s="441">
        <v>0</v>
      </c>
      <c r="S52" s="441"/>
      <c r="T52" s="21">
        <f t="shared" si="2"/>
        <v>0</v>
      </c>
      <c r="U52" s="448">
        <v>0</v>
      </c>
      <c r="V52" s="448"/>
      <c r="W52" s="188">
        <v>0</v>
      </c>
      <c r="X52" s="138">
        <v>0</v>
      </c>
      <c r="Y52" s="16" t="s">
        <v>335</v>
      </c>
      <c r="Z52" s="134">
        <f t="shared" si="3"/>
        <v>0</v>
      </c>
      <c r="AA52" s="194">
        <v>0</v>
      </c>
      <c r="AB52" s="197">
        <v>0.17</v>
      </c>
      <c r="AC52" s="202">
        <f t="shared" si="4"/>
        <v>3.0832281688659342E-3</v>
      </c>
      <c r="AD52" s="201"/>
      <c r="AE52" s="201"/>
    </row>
    <row r="53" spans="1:31" ht="16.5" thickTop="1" thickBot="1">
      <c r="A53" s="84" t="s">
        <v>259</v>
      </c>
      <c r="B53" s="13" t="s">
        <v>86</v>
      </c>
      <c r="C53" s="52" t="s">
        <v>435</v>
      </c>
      <c r="D53" s="19">
        <v>0.5</v>
      </c>
      <c r="E53" s="18">
        <v>0.93</v>
      </c>
      <c r="F53" s="74">
        <v>2.2200000000000002</v>
      </c>
      <c r="G53" s="74">
        <v>0</v>
      </c>
      <c r="H53" s="19">
        <v>0</v>
      </c>
      <c r="I53" s="20">
        <f t="shared" si="0"/>
        <v>3.1500000000000004</v>
      </c>
      <c r="J53" s="18">
        <v>0</v>
      </c>
      <c r="K53" s="74">
        <v>0</v>
      </c>
      <c r="L53" s="74">
        <v>0</v>
      </c>
      <c r="M53" s="19">
        <v>0</v>
      </c>
      <c r="N53" s="20">
        <f t="shared" si="1"/>
        <v>0</v>
      </c>
      <c r="O53" s="18">
        <v>0</v>
      </c>
      <c r="P53" s="74">
        <v>0</v>
      </c>
      <c r="Q53" s="74">
        <v>0</v>
      </c>
      <c r="R53" s="438">
        <v>0</v>
      </c>
      <c r="S53" s="438"/>
      <c r="T53" s="21">
        <f t="shared" si="2"/>
        <v>0</v>
      </c>
      <c r="U53" s="444">
        <v>0</v>
      </c>
      <c r="V53" s="444"/>
      <c r="W53" s="188">
        <v>0</v>
      </c>
      <c r="Y53" s="16" t="s">
        <v>335</v>
      </c>
      <c r="Z53" s="134">
        <f t="shared" si="3"/>
        <v>0</v>
      </c>
      <c r="AA53" s="194">
        <v>0</v>
      </c>
      <c r="AB53" s="197">
        <v>0</v>
      </c>
      <c r="AC53" s="202">
        <f t="shared" si="4"/>
        <v>0</v>
      </c>
    </row>
    <row r="54" spans="1:31" ht="16.5" thickTop="1" thickBot="1">
      <c r="A54" s="84" t="s">
        <v>260</v>
      </c>
      <c r="B54" s="13" t="s">
        <v>87</v>
      </c>
      <c r="C54" s="13" t="s">
        <v>436</v>
      </c>
      <c r="D54" s="19">
        <v>8.69</v>
      </c>
      <c r="E54" s="18">
        <v>3.29</v>
      </c>
      <c r="F54" s="74">
        <v>27.81</v>
      </c>
      <c r="G54" s="74">
        <v>8.83</v>
      </c>
      <c r="H54" s="19">
        <v>2</v>
      </c>
      <c r="I54" s="20">
        <f t="shared" si="0"/>
        <v>41.93</v>
      </c>
      <c r="J54" s="18">
        <v>1.5</v>
      </c>
      <c r="K54" s="74">
        <v>1.59</v>
      </c>
      <c r="L54" s="74">
        <v>2.91</v>
      </c>
      <c r="M54" s="19">
        <v>7.06</v>
      </c>
      <c r="N54" s="20">
        <f t="shared" si="1"/>
        <v>13.059999999999999</v>
      </c>
      <c r="O54" s="18">
        <v>2.52</v>
      </c>
      <c r="P54" s="74">
        <v>1.37</v>
      </c>
      <c r="Q54" s="74">
        <v>0.77</v>
      </c>
      <c r="R54" s="438">
        <v>0.13</v>
      </c>
      <c r="S54" s="438"/>
      <c r="T54" s="21">
        <f t="shared" si="2"/>
        <v>4.79</v>
      </c>
      <c r="U54" s="444">
        <v>0.56999999999999995</v>
      </c>
      <c r="V54" s="444"/>
      <c r="W54" s="188">
        <v>0.87882891000000007</v>
      </c>
      <c r="X54" s="95">
        <v>6.2079250000000004</v>
      </c>
      <c r="Y54" s="16">
        <v>6.32</v>
      </c>
      <c r="Z54" s="134">
        <f t="shared" si="3"/>
        <v>13.976753910000001</v>
      </c>
      <c r="AA54" s="194">
        <v>3.8384703600000005</v>
      </c>
      <c r="AB54" s="197">
        <v>5.8390217300000007</v>
      </c>
      <c r="AC54" s="202">
        <f t="shared" si="4"/>
        <v>0.10590021339150764</v>
      </c>
    </row>
    <row r="55" spans="1:31" ht="16.5" thickTop="1" thickBot="1">
      <c r="A55" s="84" t="s">
        <v>261</v>
      </c>
      <c r="B55" s="13" t="s">
        <v>88</v>
      </c>
      <c r="C55" s="13" t="s">
        <v>437</v>
      </c>
      <c r="D55" s="19">
        <v>0</v>
      </c>
      <c r="E55" s="18">
        <v>0</v>
      </c>
      <c r="F55" s="74">
        <v>0</v>
      </c>
      <c r="G55" s="74">
        <v>0.01</v>
      </c>
      <c r="H55" s="19">
        <v>0</v>
      </c>
      <c r="I55" s="20">
        <f t="shared" si="0"/>
        <v>0.01</v>
      </c>
      <c r="J55" s="18">
        <v>0</v>
      </c>
      <c r="K55" s="74">
        <v>0</v>
      </c>
      <c r="L55" s="74">
        <v>0.01</v>
      </c>
      <c r="M55" s="19">
        <v>0</v>
      </c>
      <c r="N55" s="20">
        <f t="shared" si="1"/>
        <v>0.01</v>
      </c>
      <c r="O55" s="18">
        <v>0</v>
      </c>
      <c r="P55" s="74">
        <v>0</v>
      </c>
      <c r="Q55" s="74">
        <v>0</v>
      </c>
      <c r="R55" s="438">
        <v>0</v>
      </c>
      <c r="S55" s="438"/>
      <c r="T55" s="21">
        <f t="shared" si="2"/>
        <v>0</v>
      </c>
      <c r="U55" s="444">
        <v>0</v>
      </c>
      <c r="V55" s="444"/>
      <c r="W55" s="188">
        <v>0</v>
      </c>
      <c r="X55" s="95">
        <v>0</v>
      </c>
      <c r="Y55" s="16" t="s">
        <v>335</v>
      </c>
      <c r="Z55" s="134">
        <f t="shared" si="3"/>
        <v>0</v>
      </c>
      <c r="AA55" s="194">
        <v>9</v>
      </c>
      <c r="AB55" s="197">
        <v>0</v>
      </c>
      <c r="AC55" s="202">
        <f t="shared" si="4"/>
        <v>0</v>
      </c>
    </row>
    <row r="56" spans="1:31" ht="15.75" thickBot="1">
      <c r="A56" s="84" t="s">
        <v>262</v>
      </c>
      <c r="B56" s="13" t="s">
        <v>203</v>
      </c>
      <c r="C56" s="13" t="s">
        <v>438</v>
      </c>
      <c r="D56" s="19"/>
      <c r="E56" s="18"/>
      <c r="F56" s="74"/>
      <c r="G56" s="74"/>
      <c r="H56" s="19"/>
      <c r="I56" s="20"/>
      <c r="J56" s="18"/>
      <c r="K56" s="74"/>
      <c r="L56" s="74"/>
      <c r="M56" s="19"/>
      <c r="N56" s="20"/>
      <c r="O56" s="18"/>
      <c r="P56" s="74"/>
      <c r="Q56" s="74"/>
      <c r="R56" s="73"/>
      <c r="S56" s="73"/>
      <c r="T56" s="21"/>
      <c r="U56" s="451"/>
      <c r="V56" s="451"/>
      <c r="W56" s="188">
        <v>0</v>
      </c>
      <c r="X56" s="95">
        <v>0</v>
      </c>
      <c r="Y56" s="16" t="s">
        <v>335</v>
      </c>
      <c r="Z56" s="134">
        <f t="shared" si="3"/>
        <v>0</v>
      </c>
      <c r="AA56" s="194">
        <v>0</v>
      </c>
      <c r="AB56" s="197">
        <v>0</v>
      </c>
      <c r="AC56" s="202">
        <f t="shared" si="4"/>
        <v>0</v>
      </c>
    </row>
    <row r="57" spans="1:31" ht="16.5" thickTop="1" thickBot="1">
      <c r="A57" s="84" t="s">
        <v>263</v>
      </c>
      <c r="B57" s="13" t="s">
        <v>89</v>
      </c>
      <c r="C57" s="13" t="s">
        <v>439</v>
      </c>
      <c r="D57" s="19">
        <v>10.44</v>
      </c>
      <c r="E57" s="18">
        <v>19.84</v>
      </c>
      <c r="F57" s="74">
        <v>17.23</v>
      </c>
      <c r="G57" s="74">
        <v>22.75</v>
      </c>
      <c r="H57" s="19">
        <v>16.48</v>
      </c>
      <c r="I57" s="20">
        <f t="shared" si="0"/>
        <v>76.3</v>
      </c>
      <c r="J57" s="18">
        <v>15.57</v>
      </c>
      <c r="K57" s="74">
        <v>6.47</v>
      </c>
      <c r="L57" s="74">
        <v>21.44</v>
      </c>
      <c r="M57" s="19">
        <v>3.15</v>
      </c>
      <c r="N57" s="20">
        <f t="shared" si="1"/>
        <v>46.63</v>
      </c>
      <c r="O57" s="18">
        <v>19.350000000000001</v>
      </c>
      <c r="P57" s="74">
        <v>8.48</v>
      </c>
      <c r="Q57" s="74">
        <v>4.67</v>
      </c>
      <c r="R57" s="438">
        <v>106.55</v>
      </c>
      <c r="S57" s="438"/>
      <c r="T57" s="21">
        <f t="shared" si="2"/>
        <v>139.05000000000001</v>
      </c>
      <c r="U57" s="444">
        <v>12.13</v>
      </c>
      <c r="V57" s="444"/>
      <c r="W57" s="188">
        <v>15.380199339999999</v>
      </c>
      <c r="X57" s="95">
        <v>27.354701120000001</v>
      </c>
      <c r="Y57" s="16">
        <v>61.95</v>
      </c>
      <c r="Z57" s="134">
        <f t="shared" si="3"/>
        <v>116.81490046</v>
      </c>
      <c r="AA57" s="194">
        <v>73.695549060000005</v>
      </c>
      <c r="AB57" s="197">
        <v>69.367825149999987</v>
      </c>
      <c r="AC57" s="202">
        <f t="shared" si="4"/>
        <v>1.2580990147967455</v>
      </c>
    </row>
    <row r="58" spans="1:31" ht="16.5" thickTop="1" thickBot="1">
      <c r="A58" s="84" t="s">
        <v>264</v>
      </c>
      <c r="B58" s="13" t="s">
        <v>90</v>
      </c>
      <c r="C58" s="13" t="s">
        <v>440</v>
      </c>
      <c r="D58" s="19">
        <v>0</v>
      </c>
      <c r="E58" s="18">
        <v>1.19</v>
      </c>
      <c r="F58" s="74">
        <v>3</v>
      </c>
      <c r="G58" s="74">
        <v>0</v>
      </c>
      <c r="H58" s="19">
        <v>0</v>
      </c>
      <c r="I58" s="20">
        <f t="shared" si="0"/>
        <v>4.1899999999999995</v>
      </c>
      <c r="J58" s="18">
        <v>0</v>
      </c>
      <c r="K58" s="74">
        <v>0</v>
      </c>
      <c r="L58" s="74">
        <v>0</v>
      </c>
      <c r="M58" s="19">
        <v>0</v>
      </c>
      <c r="N58" s="20">
        <f t="shared" si="1"/>
        <v>0</v>
      </c>
      <c r="O58" s="18">
        <v>0</v>
      </c>
      <c r="P58" s="74">
        <v>0</v>
      </c>
      <c r="Q58" s="74">
        <v>0</v>
      </c>
      <c r="R58" s="438">
        <v>0</v>
      </c>
      <c r="S58" s="438"/>
      <c r="T58" s="21">
        <f t="shared" si="2"/>
        <v>0</v>
      </c>
      <c r="U58" s="444">
        <v>0</v>
      </c>
      <c r="V58" s="444"/>
      <c r="W58" s="188">
        <v>5.3249999999999999E-2</v>
      </c>
      <c r="X58" s="95">
        <v>0</v>
      </c>
      <c r="Y58" s="16">
        <v>0.03</v>
      </c>
      <c r="Z58" s="134">
        <f t="shared" si="3"/>
        <v>8.3249999999999991E-2</v>
      </c>
      <c r="AA58" s="194">
        <v>1E-4</v>
      </c>
      <c r="AB58" s="197">
        <v>0</v>
      </c>
      <c r="AC58" s="202">
        <f t="shared" si="4"/>
        <v>0</v>
      </c>
    </row>
    <row r="59" spans="1:31" ht="16.5" thickTop="1" thickBot="1">
      <c r="A59" s="84" t="s">
        <v>265</v>
      </c>
      <c r="B59" s="13" t="s">
        <v>91</v>
      </c>
      <c r="C59" s="13" t="s">
        <v>441</v>
      </c>
      <c r="D59" s="19">
        <v>0</v>
      </c>
      <c r="E59" s="18">
        <v>0</v>
      </c>
      <c r="F59" s="74">
        <v>0</v>
      </c>
      <c r="G59" s="74">
        <v>1.1200000000000001</v>
      </c>
      <c r="H59" s="19">
        <v>0</v>
      </c>
      <c r="I59" s="20">
        <f t="shared" si="0"/>
        <v>1.1200000000000001</v>
      </c>
      <c r="J59" s="18">
        <v>0.22</v>
      </c>
      <c r="K59" s="74">
        <v>0</v>
      </c>
      <c r="L59" s="74">
        <v>0</v>
      </c>
      <c r="M59" s="19">
        <v>0</v>
      </c>
      <c r="N59" s="20">
        <f t="shared" si="1"/>
        <v>0.22</v>
      </c>
      <c r="O59" s="18">
        <v>0</v>
      </c>
      <c r="P59" s="74">
        <v>0</v>
      </c>
      <c r="Q59" s="74">
        <v>0.11</v>
      </c>
      <c r="R59" s="438">
        <v>0</v>
      </c>
      <c r="S59" s="438"/>
      <c r="T59" s="21">
        <f t="shared" si="2"/>
        <v>0.11</v>
      </c>
      <c r="U59" s="25"/>
      <c r="V59" s="75">
        <v>0</v>
      </c>
      <c r="W59" s="188">
        <v>0</v>
      </c>
      <c r="X59" s="95">
        <v>0</v>
      </c>
      <c r="Y59" s="16" t="s">
        <v>335</v>
      </c>
      <c r="Z59" s="134">
        <f t="shared" si="3"/>
        <v>0</v>
      </c>
      <c r="AA59" s="194">
        <v>0</v>
      </c>
      <c r="AB59" s="197">
        <v>0</v>
      </c>
      <c r="AC59" s="202">
        <f t="shared" si="4"/>
        <v>0</v>
      </c>
    </row>
    <row r="60" spans="1:31" ht="16.5" thickTop="1" thickBot="1">
      <c r="A60" s="85" t="s">
        <v>266</v>
      </c>
      <c r="B60" s="14" t="s">
        <v>92</v>
      </c>
      <c r="C60" s="13" t="s">
        <v>442</v>
      </c>
      <c r="D60" s="22">
        <v>0</v>
      </c>
      <c r="E60" s="23">
        <v>0</v>
      </c>
      <c r="F60" s="73">
        <v>0</v>
      </c>
      <c r="G60" s="73">
        <v>0</v>
      </c>
      <c r="H60" s="22">
        <v>0</v>
      </c>
      <c r="I60" s="20">
        <f t="shared" si="0"/>
        <v>0</v>
      </c>
      <c r="J60" s="23">
        <v>0</v>
      </c>
      <c r="K60" s="73">
        <v>0</v>
      </c>
      <c r="L60" s="73">
        <v>0</v>
      </c>
      <c r="M60" s="22">
        <v>0</v>
      </c>
      <c r="N60" s="20">
        <f t="shared" si="1"/>
        <v>0</v>
      </c>
      <c r="O60" s="23">
        <v>0.31</v>
      </c>
      <c r="P60" s="73">
        <v>0</v>
      </c>
      <c r="Q60" s="73">
        <v>0</v>
      </c>
      <c r="R60" s="438">
        <v>0.05</v>
      </c>
      <c r="S60" s="438"/>
      <c r="T60" s="21">
        <f t="shared" si="2"/>
        <v>0.36</v>
      </c>
      <c r="U60" s="25"/>
      <c r="V60" s="24">
        <v>0</v>
      </c>
      <c r="W60" s="188">
        <v>0</v>
      </c>
      <c r="X60" s="95">
        <v>0</v>
      </c>
      <c r="Y60" s="16">
        <v>2.69</v>
      </c>
      <c r="Z60" s="134">
        <f t="shared" si="3"/>
        <v>2.69</v>
      </c>
      <c r="AA60" s="194">
        <v>0.89493</v>
      </c>
      <c r="AB60" s="197">
        <v>1.8608899999999999</v>
      </c>
      <c r="AC60" s="202">
        <f t="shared" si="4"/>
        <v>3.3750285100946631E-2</v>
      </c>
    </row>
    <row r="61" spans="1:31" ht="16.5" thickTop="1" thickBot="1">
      <c r="A61" s="84" t="s">
        <v>267</v>
      </c>
      <c r="B61" t="s">
        <v>93</v>
      </c>
      <c r="C61" s="14" t="s">
        <v>443</v>
      </c>
      <c r="D61" s="25">
        <v>0.12</v>
      </c>
      <c r="E61" s="25">
        <v>0</v>
      </c>
      <c r="F61" s="25">
        <v>0</v>
      </c>
      <c r="G61" s="25">
        <v>2.36</v>
      </c>
      <c r="H61" s="25">
        <v>0.88</v>
      </c>
      <c r="I61" s="20">
        <f t="shared" si="0"/>
        <v>3.2399999999999998</v>
      </c>
      <c r="J61" s="25">
        <v>0</v>
      </c>
      <c r="K61" s="25">
        <v>0</v>
      </c>
      <c r="L61" s="25">
        <v>0</v>
      </c>
      <c r="M61" s="25">
        <v>0</v>
      </c>
      <c r="N61" s="20">
        <f t="shared" si="1"/>
        <v>0</v>
      </c>
      <c r="O61" s="25">
        <v>0</v>
      </c>
      <c r="P61" s="25">
        <v>0</v>
      </c>
      <c r="Q61" s="25">
        <v>0</v>
      </c>
      <c r="R61" s="438">
        <v>2.4700000000000002</v>
      </c>
      <c r="S61" s="438"/>
      <c r="T61" s="21">
        <f t="shared" si="2"/>
        <v>2.4700000000000002</v>
      </c>
      <c r="U61" s="25"/>
      <c r="V61" s="25">
        <v>0</v>
      </c>
      <c r="W61" s="188">
        <v>0</v>
      </c>
      <c r="X61" s="95">
        <v>0</v>
      </c>
      <c r="Y61" s="16">
        <v>234.84</v>
      </c>
      <c r="Z61" s="134">
        <f t="shared" si="3"/>
        <v>234.84</v>
      </c>
      <c r="AA61" s="194">
        <v>0</v>
      </c>
      <c r="AB61" s="197">
        <v>8.71835585</v>
      </c>
      <c r="AC61" s="202">
        <f t="shared" si="4"/>
        <v>0.15812164907598295</v>
      </c>
    </row>
    <row r="62" spans="1:31" ht="16.5" thickTop="1" thickBot="1">
      <c r="A62" s="84" t="s">
        <v>268</v>
      </c>
      <c r="B62" t="s">
        <v>94</v>
      </c>
      <c r="C62" s="140" t="s">
        <v>444</v>
      </c>
      <c r="D62" s="25">
        <v>142.43</v>
      </c>
      <c r="E62" s="25">
        <v>103.29</v>
      </c>
      <c r="F62" s="25">
        <v>79.34</v>
      </c>
      <c r="G62" s="25">
        <v>210.37</v>
      </c>
      <c r="H62" s="25">
        <v>99.08</v>
      </c>
      <c r="I62" s="20">
        <f t="shared" si="0"/>
        <v>492.08</v>
      </c>
      <c r="J62" s="25">
        <v>122.21</v>
      </c>
      <c r="K62" s="25">
        <v>105.2</v>
      </c>
      <c r="L62" s="25">
        <v>113.51</v>
      </c>
      <c r="M62" s="25">
        <v>212.67</v>
      </c>
      <c r="N62" s="20">
        <f t="shared" si="1"/>
        <v>553.59</v>
      </c>
      <c r="O62" s="25">
        <v>55.82</v>
      </c>
      <c r="P62" s="25">
        <v>28.1</v>
      </c>
      <c r="Q62" s="25">
        <v>20.65</v>
      </c>
      <c r="R62" s="438">
        <v>24.44</v>
      </c>
      <c r="S62" s="438"/>
      <c r="T62" s="21">
        <f t="shared" si="2"/>
        <v>129.01</v>
      </c>
      <c r="U62" s="25"/>
      <c r="V62" s="25">
        <v>71.400000000000006</v>
      </c>
      <c r="W62" s="188">
        <v>65.594984760000003</v>
      </c>
      <c r="X62" s="95">
        <v>229.19392864</v>
      </c>
      <c r="Y62" s="16">
        <v>116.9</v>
      </c>
      <c r="Z62" s="134">
        <f t="shared" si="3"/>
        <v>483.08891340000002</v>
      </c>
      <c r="AA62" s="194">
        <v>370.54312908999998</v>
      </c>
      <c r="AB62" s="197">
        <v>18.741661950000001</v>
      </c>
      <c r="AC62" s="202">
        <f t="shared" si="4"/>
        <v>0.33991070620942854</v>
      </c>
    </row>
    <row r="63" spans="1:31" ht="15.75" thickBot="1">
      <c r="A63" s="84" t="s">
        <v>269</v>
      </c>
      <c r="B63" s="51" t="s">
        <v>204</v>
      </c>
      <c r="C63" s="140" t="s">
        <v>445</v>
      </c>
      <c r="D63" s="25"/>
      <c r="E63" s="25"/>
      <c r="F63" s="25"/>
      <c r="G63" s="25"/>
      <c r="H63" s="25"/>
      <c r="I63" s="20"/>
      <c r="J63" s="25"/>
      <c r="K63" s="25"/>
      <c r="L63" s="25"/>
      <c r="M63" s="25"/>
      <c r="N63" s="20"/>
      <c r="O63" s="25"/>
      <c r="P63" s="25"/>
      <c r="Q63" s="25"/>
      <c r="R63" s="73"/>
      <c r="S63" s="73"/>
      <c r="T63" s="21"/>
      <c r="U63" s="25"/>
      <c r="V63" s="25"/>
      <c r="W63" s="188">
        <v>0</v>
      </c>
      <c r="X63" s="95">
        <v>0</v>
      </c>
      <c r="Y63" s="16" t="s">
        <v>335</v>
      </c>
      <c r="Z63" s="134">
        <f t="shared" si="3"/>
        <v>0</v>
      </c>
      <c r="AA63" s="194">
        <v>0</v>
      </c>
      <c r="AB63" s="197">
        <v>0</v>
      </c>
      <c r="AC63" s="202">
        <f t="shared" si="4"/>
        <v>0</v>
      </c>
    </row>
    <row r="64" spans="1:31" ht="16.5" thickTop="1" thickBot="1">
      <c r="A64" s="84" t="s">
        <v>270</v>
      </c>
      <c r="B64" t="s">
        <v>95</v>
      </c>
      <c r="C64" s="51" t="s">
        <v>446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0">
        <f t="shared" si="0"/>
        <v>0</v>
      </c>
      <c r="J64" s="25">
        <v>11.55</v>
      </c>
      <c r="K64" s="25">
        <v>0</v>
      </c>
      <c r="L64" s="25">
        <v>1.65</v>
      </c>
      <c r="M64" s="25">
        <v>0</v>
      </c>
      <c r="N64" s="20">
        <f t="shared" si="1"/>
        <v>13.200000000000001</v>
      </c>
      <c r="O64" s="25">
        <v>1.26</v>
      </c>
      <c r="P64" s="25">
        <v>0.01</v>
      </c>
      <c r="Q64" s="25">
        <v>1.06</v>
      </c>
      <c r="R64" s="438">
        <v>1.0900000000000001</v>
      </c>
      <c r="S64" s="438"/>
      <c r="T64" s="21">
        <f t="shared" si="2"/>
        <v>3.42</v>
      </c>
      <c r="U64" s="25"/>
      <c r="V64" s="25">
        <v>7.21</v>
      </c>
      <c r="W64" s="188">
        <v>0</v>
      </c>
      <c r="X64" s="95">
        <v>0</v>
      </c>
      <c r="Y64" s="16" t="s">
        <v>335</v>
      </c>
      <c r="Z64" s="134">
        <f t="shared" si="3"/>
        <v>7.21</v>
      </c>
      <c r="AA64" s="194">
        <v>0</v>
      </c>
      <c r="AB64" s="197">
        <v>40.09513458</v>
      </c>
      <c r="AC64" s="202">
        <f t="shared" si="4"/>
        <v>0.72719087277368577</v>
      </c>
    </row>
    <row r="65" spans="1:31" ht="16.5" thickTop="1" thickBot="1">
      <c r="A65" s="85" t="s">
        <v>96</v>
      </c>
      <c r="B65" t="s">
        <v>96</v>
      </c>
      <c r="C65" s="140" t="s">
        <v>447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0">
        <f t="shared" si="0"/>
        <v>0</v>
      </c>
      <c r="J65" s="25">
        <v>0</v>
      </c>
      <c r="K65" s="25">
        <v>0</v>
      </c>
      <c r="L65" s="25">
        <v>0</v>
      </c>
      <c r="M65" s="25">
        <v>0</v>
      </c>
      <c r="N65" s="20">
        <f t="shared" si="1"/>
        <v>0</v>
      </c>
      <c r="O65" s="25">
        <v>0</v>
      </c>
      <c r="P65" s="25">
        <v>0</v>
      </c>
      <c r="Q65" s="25">
        <v>0</v>
      </c>
      <c r="R65" s="438">
        <v>0</v>
      </c>
      <c r="S65" s="438"/>
      <c r="T65" s="21">
        <f t="shared" si="2"/>
        <v>0</v>
      </c>
      <c r="U65" s="25"/>
      <c r="V65" s="25">
        <v>10.86</v>
      </c>
      <c r="W65" s="188">
        <v>0</v>
      </c>
      <c r="X65" s="95">
        <v>0</v>
      </c>
      <c r="Y65" s="16" t="s">
        <v>11</v>
      </c>
      <c r="Z65" s="134">
        <f t="shared" si="3"/>
        <v>10.86</v>
      </c>
      <c r="AA65" s="194">
        <v>5</v>
      </c>
      <c r="AB65" s="197">
        <v>1.9970000000000001</v>
      </c>
      <c r="AC65" s="202">
        <f t="shared" si="4"/>
        <v>3.6218862666030999E-2</v>
      </c>
    </row>
    <row r="66" spans="1:31" ht="16.5" thickTop="1" thickBot="1">
      <c r="A66" s="84" t="s">
        <v>271</v>
      </c>
      <c r="B66" t="s">
        <v>97</v>
      </c>
      <c r="C66" s="140" t="s">
        <v>448</v>
      </c>
      <c r="D66" s="25">
        <v>25.25</v>
      </c>
      <c r="E66" s="25">
        <v>107.79</v>
      </c>
      <c r="F66" s="25">
        <v>21.92</v>
      </c>
      <c r="G66" s="25">
        <v>307.22000000000003</v>
      </c>
      <c r="H66" s="25">
        <v>116.65</v>
      </c>
      <c r="I66" s="20">
        <f t="shared" si="0"/>
        <v>553.58000000000004</v>
      </c>
      <c r="J66" s="25">
        <v>151.77000000000001</v>
      </c>
      <c r="K66" s="25">
        <v>297.47000000000003</v>
      </c>
      <c r="L66" s="25">
        <v>267.41000000000003</v>
      </c>
      <c r="M66" s="25">
        <v>435.32</v>
      </c>
      <c r="N66" s="20">
        <f t="shared" si="1"/>
        <v>1151.97</v>
      </c>
      <c r="O66" s="25">
        <v>57.2</v>
      </c>
      <c r="P66" s="25">
        <v>68.73</v>
      </c>
      <c r="Q66" s="25">
        <v>94.44</v>
      </c>
      <c r="R66" s="438">
        <v>296.52</v>
      </c>
      <c r="S66" s="438"/>
      <c r="T66" s="21">
        <f t="shared" si="2"/>
        <v>516.89</v>
      </c>
      <c r="U66" s="25"/>
      <c r="V66" s="25">
        <v>10.26</v>
      </c>
      <c r="W66" s="188">
        <v>16.286294160000001</v>
      </c>
      <c r="X66" s="95">
        <v>24.457675829999999</v>
      </c>
      <c r="Y66" s="16">
        <v>183.44</v>
      </c>
      <c r="Z66" s="134">
        <f t="shared" si="3"/>
        <v>234.44396999</v>
      </c>
      <c r="AA66" s="194">
        <v>103.56509613999999</v>
      </c>
      <c r="AB66" s="197">
        <v>51.927263590000003</v>
      </c>
      <c r="AC66" s="202">
        <f t="shared" si="4"/>
        <v>0.94178589313420225</v>
      </c>
    </row>
    <row r="67" spans="1:31" ht="16.5" thickTop="1" thickBot="1">
      <c r="A67" s="84" t="s">
        <v>272</v>
      </c>
      <c r="B67" t="s">
        <v>98</v>
      </c>
      <c r="C67" s="140" t="s">
        <v>449</v>
      </c>
      <c r="D67" s="25">
        <v>0</v>
      </c>
      <c r="E67" s="25">
        <v>0</v>
      </c>
      <c r="F67" s="25">
        <v>0</v>
      </c>
      <c r="G67" s="25">
        <v>0</v>
      </c>
      <c r="H67" s="25">
        <v>2.36</v>
      </c>
      <c r="I67" s="20">
        <f t="shared" si="0"/>
        <v>2.36</v>
      </c>
      <c r="J67" s="25">
        <v>0</v>
      </c>
      <c r="K67" s="25">
        <v>0</v>
      </c>
      <c r="L67" s="25">
        <v>0.08</v>
      </c>
      <c r="M67" s="25">
        <v>13.82</v>
      </c>
      <c r="N67" s="20">
        <f t="shared" si="1"/>
        <v>13.9</v>
      </c>
      <c r="O67" s="25">
        <v>3.69</v>
      </c>
      <c r="P67" s="25">
        <v>13.39</v>
      </c>
      <c r="Q67" s="25">
        <v>0.93</v>
      </c>
      <c r="R67" s="438">
        <v>19.41</v>
      </c>
      <c r="S67" s="438"/>
      <c r="T67" s="21">
        <f t="shared" si="2"/>
        <v>37.42</v>
      </c>
      <c r="U67" s="25"/>
      <c r="V67" s="25">
        <v>0.5</v>
      </c>
      <c r="W67" s="188">
        <v>6.3420330499999995</v>
      </c>
      <c r="X67" s="95">
        <v>0</v>
      </c>
      <c r="Y67" s="16" t="s">
        <v>335</v>
      </c>
      <c r="Z67" s="134">
        <f t="shared" si="3"/>
        <v>6.8420330499999995</v>
      </c>
      <c r="AA67" s="194">
        <v>0</v>
      </c>
      <c r="AB67" s="197">
        <v>0</v>
      </c>
      <c r="AC67" s="202">
        <f t="shared" si="4"/>
        <v>0</v>
      </c>
    </row>
    <row r="68" spans="1:31" ht="16.5" thickTop="1" thickBot="1">
      <c r="A68" s="84" t="s">
        <v>273</v>
      </c>
      <c r="B68" t="s">
        <v>99</v>
      </c>
      <c r="C68" s="140" t="s">
        <v>450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0">
        <f t="shared" si="0"/>
        <v>0</v>
      </c>
      <c r="J68" s="25">
        <v>0</v>
      </c>
      <c r="K68" s="25">
        <v>0.01</v>
      </c>
      <c r="L68" s="25">
        <v>0</v>
      </c>
      <c r="M68" s="25">
        <v>0</v>
      </c>
      <c r="N68" s="20">
        <f t="shared" si="1"/>
        <v>0.01</v>
      </c>
      <c r="O68" s="25">
        <v>0</v>
      </c>
      <c r="P68" s="25">
        <v>0</v>
      </c>
      <c r="Q68" s="25">
        <v>0</v>
      </c>
      <c r="R68" s="438">
        <v>0</v>
      </c>
      <c r="S68" s="438"/>
      <c r="T68" s="21">
        <f t="shared" si="2"/>
        <v>0</v>
      </c>
      <c r="U68" s="25"/>
      <c r="V68" s="25">
        <v>0</v>
      </c>
      <c r="W68" s="188">
        <v>6.904761999999999E-2</v>
      </c>
      <c r="X68" s="95">
        <v>0</v>
      </c>
      <c r="Y68" s="16" t="s">
        <v>335</v>
      </c>
      <c r="Z68" s="134">
        <f t="shared" si="3"/>
        <v>6.904761999999999E-2</v>
      </c>
      <c r="AA68" s="194">
        <v>0</v>
      </c>
      <c r="AB68" s="197">
        <v>0</v>
      </c>
      <c r="AC68" s="202">
        <f t="shared" si="4"/>
        <v>0</v>
      </c>
    </row>
    <row r="69" spans="1:31" ht="16.5" thickTop="1" thickBot="1">
      <c r="A69" s="86" t="s">
        <v>274</v>
      </c>
      <c r="B69" t="s">
        <v>100</v>
      </c>
      <c r="C69" s="140" t="s">
        <v>451</v>
      </c>
      <c r="D69" s="25">
        <v>0</v>
      </c>
      <c r="E69" s="25">
        <v>5.99</v>
      </c>
      <c r="F69" s="25">
        <v>0</v>
      </c>
      <c r="G69" s="25">
        <v>0</v>
      </c>
      <c r="H69" s="25">
        <v>0</v>
      </c>
      <c r="I69" s="20">
        <f t="shared" si="0"/>
        <v>5.99</v>
      </c>
      <c r="J69" s="25">
        <v>0</v>
      </c>
      <c r="K69" s="25">
        <v>0</v>
      </c>
      <c r="L69" s="25">
        <v>0</v>
      </c>
      <c r="M69" s="25">
        <v>0</v>
      </c>
      <c r="N69" s="20">
        <f t="shared" si="1"/>
        <v>0</v>
      </c>
      <c r="O69" s="25">
        <v>0</v>
      </c>
      <c r="P69" s="25">
        <v>0</v>
      </c>
      <c r="Q69" s="25">
        <v>0</v>
      </c>
      <c r="R69" s="438">
        <v>0</v>
      </c>
      <c r="S69" s="438"/>
      <c r="T69" s="21">
        <f t="shared" si="2"/>
        <v>0</v>
      </c>
      <c r="U69" s="25"/>
      <c r="V69" s="25">
        <v>0</v>
      </c>
      <c r="W69" s="188">
        <v>0</v>
      </c>
      <c r="X69" s="95">
        <v>0</v>
      </c>
      <c r="Y69" s="16">
        <v>1</v>
      </c>
      <c r="Z69" s="134">
        <f t="shared" si="3"/>
        <v>1</v>
      </c>
      <c r="AA69" s="194">
        <v>0</v>
      </c>
      <c r="AB69" s="197">
        <v>0</v>
      </c>
      <c r="AC69" s="202">
        <f t="shared" si="4"/>
        <v>0</v>
      </c>
    </row>
    <row r="70" spans="1:31" ht="16.5" thickTop="1" thickBot="1">
      <c r="A70" s="85" t="s">
        <v>275</v>
      </c>
      <c r="B70" t="s">
        <v>101</v>
      </c>
      <c r="C70" s="140" t="s">
        <v>452</v>
      </c>
      <c r="D70" s="25">
        <v>0</v>
      </c>
      <c r="E70" s="25">
        <v>0</v>
      </c>
      <c r="F70" s="25">
        <v>0</v>
      </c>
      <c r="G70" s="25">
        <v>0</v>
      </c>
      <c r="H70" s="25">
        <v>0.38</v>
      </c>
      <c r="I70" s="20">
        <f t="shared" si="0"/>
        <v>0.38</v>
      </c>
      <c r="J70" s="25">
        <v>0</v>
      </c>
      <c r="K70" s="25">
        <v>0</v>
      </c>
      <c r="L70" s="25">
        <v>0</v>
      </c>
      <c r="M70" s="25">
        <v>0</v>
      </c>
      <c r="N70" s="20">
        <f t="shared" si="1"/>
        <v>0</v>
      </c>
      <c r="O70" s="25">
        <v>0</v>
      </c>
      <c r="P70" s="25">
        <v>0</v>
      </c>
      <c r="Q70" s="25">
        <v>0</v>
      </c>
      <c r="R70" s="438">
        <v>0</v>
      </c>
      <c r="S70" s="438"/>
      <c r="T70" s="21">
        <f t="shared" si="2"/>
        <v>0</v>
      </c>
      <c r="U70" s="25"/>
      <c r="V70" s="25">
        <v>0</v>
      </c>
      <c r="W70" s="188">
        <v>4.64985464</v>
      </c>
      <c r="X70" s="95">
        <v>1.2880638999999998</v>
      </c>
      <c r="Y70" s="16" t="s">
        <v>335</v>
      </c>
      <c r="Z70" s="134">
        <f t="shared" si="3"/>
        <v>5.9379185400000001</v>
      </c>
      <c r="AA70" s="194">
        <v>0.116164</v>
      </c>
      <c r="AB70" s="197">
        <v>0.33600000000000002</v>
      </c>
      <c r="AC70" s="202">
        <f t="shared" ref="AC70:AC101" si="5">AB70/AB$101*100</f>
        <v>6.0939097925820813E-3</v>
      </c>
    </row>
    <row r="71" spans="1:31" ht="16.5" thickTop="1" thickBot="1">
      <c r="A71" s="86" t="s">
        <v>276</v>
      </c>
      <c r="B71" t="s">
        <v>102</v>
      </c>
      <c r="C71" s="140" t="s">
        <v>453</v>
      </c>
      <c r="D71" s="25">
        <v>0</v>
      </c>
      <c r="E71" s="25">
        <v>100</v>
      </c>
      <c r="F71" s="25">
        <v>0</v>
      </c>
      <c r="G71" s="25">
        <v>0.25</v>
      </c>
      <c r="H71" s="25">
        <v>1</v>
      </c>
      <c r="I71" s="20">
        <f t="shared" si="0"/>
        <v>101.25</v>
      </c>
      <c r="J71" s="25">
        <v>1.77</v>
      </c>
      <c r="K71" s="25">
        <v>0</v>
      </c>
      <c r="L71" s="25">
        <v>0</v>
      </c>
      <c r="M71" s="25">
        <v>0</v>
      </c>
      <c r="N71" s="20">
        <f t="shared" si="1"/>
        <v>1.77</v>
      </c>
      <c r="O71" s="25">
        <v>0.5</v>
      </c>
      <c r="P71" s="25">
        <v>0</v>
      </c>
      <c r="Q71" s="25">
        <v>0</v>
      </c>
      <c r="R71" s="438">
        <v>0</v>
      </c>
      <c r="S71" s="438"/>
      <c r="T71" s="21">
        <f t="shared" si="2"/>
        <v>0.5</v>
      </c>
      <c r="U71" s="25"/>
      <c r="V71" s="25">
        <v>0</v>
      </c>
      <c r="W71" s="188">
        <v>0</v>
      </c>
      <c r="X71" s="95">
        <v>9.4999249999999993</v>
      </c>
      <c r="Y71" s="16">
        <v>0.5</v>
      </c>
      <c r="Z71" s="134">
        <f t="shared" si="3"/>
        <v>9.9999249999999993</v>
      </c>
      <c r="AA71" s="194">
        <v>0</v>
      </c>
      <c r="AB71" s="197">
        <v>0</v>
      </c>
      <c r="AC71" s="202">
        <f t="shared" si="5"/>
        <v>0</v>
      </c>
    </row>
    <row r="72" spans="1:31" ht="16.5" thickTop="1" thickBot="1">
      <c r="A72" s="84" t="s">
        <v>277</v>
      </c>
      <c r="B72" t="s">
        <v>103</v>
      </c>
      <c r="C72" s="140" t="s">
        <v>454</v>
      </c>
      <c r="D72" s="25">
        <v>0</v>
      </c>
      <c r="E72" s="25">
        <v>200</v>
      </c>
      <c r="F72" s="25">
        <v>0</v>
      </c>
      <c r="G72" s="25">
        <v>0</v>
      </c>
      <c r="H72" s="25">
        <v>0</v>
      </c>
      <c r="I72" s="20">
        <f t="shared" si="0"/>
        <v>200</v>
      </c>
      <c r="J72" s="25">
        <v>0</v>
      </c>
      <c r="K72" s="25">
        <v>0</v>
      </c>
      <c r="L72" s="25">
        <v>0</v>
      </c>
      <c r="M72" s="25">
        <v>0</v>
      </c>
      <c r="N72" s="20">
        <f t="shared" si="1"/>
        <v>0</v>
      </c>
      <c r="O72" s="25">
        <v>0</v>
      </c>
      <c r="P72" s="25">
        <v>0</v>
      </c>
      <c r="Q72" s="25">
        <v>0</v>
      </c>
      <c r="R72" s="438">
        <v>0</v>
      </c>
      <c r="S72" s="438"/>
      <c r="T72" s="21">
        <f t="shared" si="2"/>
        <v>0</v>
      </c>
      <c r="U72" s="25"/>
      <c r="V72" s="25">
        <v>0</v>
      </c>
      <c r="W72" s="188">
        <v>0</v>
      </c>
      <c r="X72" s="95">
        <v>0</v>
      </c>
      <c r="Y72" s="16" t="s">
        <v>335</v>
      </c>
      <c r="Z72" s="134">
        <f t="shared" si="3"/>
        <v>0</v>
      </c>
      <c r="AA72" s="194">
        <v>0</v>
      </c>
      <c r="AB72" s="197">
        <v>0</v>
      </c>
      <c r="AC72" s="202">
        <f t="shared" si="5"/>
        <v>0</v>
      </c>
    </row>
    <row r="73" spans="1:31" ht="16.5" thickTop="1" thickBot="1">
      <c r="A73" s="84" t="s">
        <v>278</v>
      </c>
      <c r="B73" t="s">
        <v>104</v>
      </c>
      <c r="C73" s="140" t="s">
        <v>455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0">
        <f t="shared" si="0"/>
        <v>0</v>
      </c>
      <c r="J73" s="25">
        <v>0</v>
      </c>
      <c r="K73" s="25">
        <v>0</v>
      </c>
      <c r="L73" s="25">
        <v>0</v>
      </c>
      <c r="M73" s="25">
        <v>0.01</v>
      </c>
      <c r="N73" s="20">
        <f t="shared" si="1"/>
        <v>0.01</v>
      </c>
      <c r="O73" s="25">
        <v>0</v>
      </c>
      <c r="P73" s="25">
        <v>0</v>
      </c>
      <c r="Q73" s="25">
        <v>0</v>
      </c>
      <c r="R73" s="438">
        <v>0</v>
      </c>
      <c r="S73" s="438"/>
      <c r="T73" s="21">
        <f t="shared" si="2"/>
        <v>0</v>
      </c>
      <c r="U73" s="25"/>
      <c r="V73" s="25">
        <v>0</v>
      </c>
      <c r="W73" s="188">
        <v>0</v>
      </c>
      <c r="X73" s="95">
        <v>0</v>
      </c>
      <c r="Y73" s="16" t="s">
        <v>335</v>
      </c>
      <c r="Z73" s="134">
        <f t="shared" si="3"/>
        <v>0</v>
      </c>
      <c r="AA73" s="194">
        <v>0</v>
      </c>
      <c r="AB73" s="197">
        <v>0</v>
      </c>
      <c r="AC73" s="202">
        <f t="shared" si="5"/>
        <v>0</v>
      </c>
    </row>
    <row r="74" spans="1:31" ht="16.5" thickTop="1" thickBot="1">
      <c r="A74" s="84" t="s">
        <v>279</v>
      </c>
      <c r="B74" t="s">
        <v>105</v>
      </c>
      <c r="C74" s="140" t="s">
        <v>456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0">
        <f t="shared" si="0"/>
        <v>0</v>
      </c>
      <c r="J74" s="25">
        <v>0.1</v>
      </c>
      <c r="K74" s="25">
        <v>0</v>
      </c>
      <c r="L74" s="25">
        <v>0</v>
      </c>
      <c r="M74" s="25">
        <v>0.03</v>
      </c>
      <c r="N74" s="20">
        <f t="shared" si="1"/>
        <v>0.13</v>
      </c>
      <c r="O74" s="25">
        <v>0</v>
      </c>
      <c r="P74" s="25">
        <v>0</v>
      </c>
      <c r="Q74" s="25">
        <v>0</v>
      </c>
      <c r="R74" s="438">
        <v>0</v>
      </c>
      <c r="S74" s="438"/>
      <c r="T74" s="21">
        <f t="shared" si="2"/>
        <v>0</v>
      </c>
      <c r="U74" s="25"/>
      <c r="V74" s="25">
        <v>0</v>
      </c>
      <c r="W74" s="188">
        <v>0</v>
      </c>
      <c r="X74" s="95">
        <v>5.9452400000000002E-2</v>
      </c>
      <c r="Y74" s="16">
        <v>7.0000000000000007E-2</v>
      </c>
      <c r="Z74" s="134">
        <f t="shared" si="3"/>
        <v>0.12945240000000002</v>
      </c>
      <c r="AA74" s="194">
        <v>0</v>
      </c>
      <c r="AB74" s="197">
        <v>0</v>
      </c>
      <c r="AC74" s="202">
        <f t="shared" si="5"/>
        <v>0</v>
      </c>
    </row>
    <row r="75" spans="1:31" ht="15.75" thickBot="1">
      <c r="A75" s="86" t="s">
        <v>280</v>
      </c>
      <c r="B75" t="s">
        <v>205</v>
      </c>
      <c r="C75" s="140" t="s">
        <v>457</v>
      </c>
      <c r="D75" s="25"/>
      <c r="E75" s="25"/>
      <c r="F75" s="25"/>
      <c r="G75" s="25"/>
      <c r="H75" s="25"/>
      <c r="I75" s="20"/>
      <c r="J75" s="25"/>
      <c r="K75" s="25"/>
      <c r="L75" s="25"/>
      <c r="M75" s="25"/>
      <c r="N75" s="20"/>
      <c r="O75" s="25"/>
      <c r="P75" s="25"/>
      <c r="Q75" s="25"/>
      <c r="R75" s="73"/>
      <c r="S75" s="73"/>
      <c r="T75" s="21"/>
      <c r="U75" s="25"/>
      <c r="V75" s="25"/>
      <c r="W75" s="188">
        <v>0</v>
      </c>
      <c r="X75" s="95">
        <v>0</v>
      </c>
      <c r="Y75" s="16" t="s">
        <v>335</v>
      </c>
      <c r="Z75" s="134">
        <f t="shared" si="3"/>
        <v>0</v>
      </c>
      <c r="AA75" s="194">
        <v>0</v>
      </c>
      <c r="AB75" s="197">
        <v>0</v>
      </c>
      <c r="AC75" s="202">
        <f t="shared" si="5"/>
        <v>0</v>
      </c>
    </row>
    <row r="76" spans="1:31" ht="16.5" thickTop="1" thickBot="1">
      <c r="A76" s="84" t="s">
        <v>281</v>
      </c>
      <c r="B76" t="s">
        <v>106</v>
      </c>
      <c r="C76" s="140" t="s">
        <v>458</v>
      </c>
      <c r="D76" s="25">
        <v>0</v>
      </c>
      <c r="E76" s="25">
        <v>0</v>
      </c>
      <c r="F76" s="25">
        <v>0</v>
      </c>
      <c r="G76" s="25">
        <v>575.02</v>
      </c>
      <c r="H76" s="25">
        <v>12.06</v>
      </c>
      <c r="I76" s="20">
        <f t="shared" si="0"/>
        <v>587.07999999999993</v>
      </c>
      <c r="J76" s="25">
        <v>0</v>
      </c>
      <c r="K76" s="25">
        <v>0</v>
      </c>
      <c r="L76" s="25">
        <v>0</v>
      </c>
      <c r="M76" s="25">
        <v>0</v>
      </c>
      <c r="N76" s="20">
        <f t="shared" si="1"/>
        <v>0</v>
      </c>
      <c r="O76" s="25">
        <v>0</v>
      </c>
      <c r="P76" s="25">
        <v>0</v>
      </c>
      <c r="Q76" s="25">
        <v>0</v>
      </c>
      <c r="R76" s="438">
        <v>0</v>
      </c>
      <c r="S76" s="438"/>
      <c r="T76" s="21">
        <f t="shared" si="2"/>
        <v>0</v>
      </c>
      <c r="U76" s="25"/>
      <c r="V76" s="25">
        <v>0</v>
      </c>
      <c r="W76" s="188">
        <v>0</v>
      </c>
      <c r="X76" s="95">
        <v>0</v>
      </c>
      <c r="Y76" s="16" t="s">
        <v>335</v>
      </c>
      <c r="Z76" s="134">
        <f t="shared" si="3"/>
        <v>0</v>
      </c>
      <c r="AA76" s="194">
        <v>0</v>
      </c>
      <c r="AB76" s="197">
        <v>0</v>
      </c>
      <c r="AC76" s="202">
        <f t="shared" si="5"/>
        <v>0</v>
      </c>
    </row>
    <row r="77" spans="1:31" ht="16.5" thickTop="1" thickBot="1">
      <c r="A77" s="84" t="s">
        <v>282</v>
      </c>
      <c r="B77" t="s">
        <v>107</v>
      </c>
      <c r="C77" s="140" t="s">
        <v>459</v>
      </c>
      <c r="D77" s="25">
        <v>54.79</v>
      </c>
      <c r="E77" s="25">
        <v>63.63</v>
      </c>
      <c r="F77" s="25">
        <v>56.84</v>
      </c>
      <c r="G77" s="25">
        <v>124.64</v>
      </c>
      <c r="H77" s="25">
        <v>33.119999999999997</v>
      </c>
      <c r="I77" s="20">
        <f t="shared" si="0"/>
        <v>278.23</v>
      </c>
      <c r="J77" s="25">
        <v>32.74</v>
      </c>
      <c r="K77" s="25">
        <v>74.41</v>
      </c>
      <c r="L77" s="25">
        <v>73.61</v>
      </c>
      <c r="M77" s="25">
        <v>80.28</v>
      </c>
      <c r="N77" s="20">
        <f t="shared" si="1"/>
        <v>261.03999999999996</v>
      </c>
      <c r="O77" s="25">
        <v>83.68</v>
      </c>
      <c r="P77" s="25">
        <v>38.520000000000003</v>
      </c>
      <c r="Q77" s="25">
        <v>25.03</v>
      </c>
      <c r="R77" s="438">
        <v>29.65</v>
      </c>
      <c r="S77" s="438"/>
      <c r="T77" s="21">
        <f t="shared" si="2"/>
        <v>176.88000000000002</v>
      </c>
      <c r="U77" s="25"/>
      <c r="V77" s="25">
        <v>63.79</v>
      </c>
      <c r="W77" s="188">
        <v>51.029404190000001</v>
      </c>
      <c r="X77" s="95">
        <v>224.50577268000001</v>
      </c>
      <c r="Y77" s="16">
        <v>275.10000000000002</v>
      </c>
      <c r="Z77" s="134">
        <f t="shared" si="3"/>
        <v>614.42517687000009</v>
      </c>
      <c r="AA77" s="194">
        <v>493.21513589</v>
      </c>
      <c r="AB77" s="197">
        <v>396.39603735000003</v>
      </c>
      <c r="AC77" s="202">
        <f t="shared" si="5"/>
        <v>7.1892907552020757</v>
      </c>
    </row>
    <row r="78" spans="1:31" s="140" customFormat="1" ht="16.5" thickTop="1" thickBot="1">
      <c r="A78" s="84"/>
      <c r="B78" s="140" t="s">
        <v>332</v>
      </c>
      <c r="C78" s="140" t="s">
        <v>460</v>
      </c>
      <c r="D78" s="25"/>
      <c r="E78" s="25"/>
      <c r="F78" s="25"/>
      <c r="G78" s="25"/>
      <c r="H78" s="25"/>
      <c r="I78" s="20"/>
      <c r="J78" s="25"/>
      <c r="K78" s="25"/>
      <c r="L78" s="25"/>
      <c r="M78" s="25"/>
      <c r="N78" s="20"/>
      <c r="O78" s="25"/>
      <c r="P78" s="25"/>
      <c r="Q78" s="25"/>
      <c r="R78" s="101"/>
      <c r="S78" s="101"/>
      <c r="T78" s="21"/>
      <c r="U78" s="25"/>
      <c r="V78" s="25"/>
      <c r="W78" s="188"/>
      <c r="X78" s="95"/>
      <c r="Y78" s="16">
        <v>0.01</v>
      </c>
      <c r="Z78" s="134">
        <f t="shared" si="3"/>
        <v>0.01</v>
      </c>
      <c r="AA78" s="194">
        <v>0</v>
      </c>
      <c r="AB78" s="197">
        <v>0</v>
      </c>
      <c r="AC78" s="202">
        <f t="shared" si="5"/>
        <v>0</v>
      </c>
      <c r="AD78" s="135"/>
      <c r="AE78" s="135"/>
    </row>
    <row r="79" spans="1:31" ht="16.5" thickTop="1" thickBot="1">
      <c r="A79" s="86" t="s">
        <v>283</v>
      </c>
      <c r="B79" t="s">
        <v>108</v>
      </c>
      <c r="C79" s="140" t="s">
        <v>461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0">
        <f t="shared" si="0"/>
        <v>0</v>
      </c>
      <c r="J79" s="25">
        <v>0.02</v>
      </c>
      <c r="K79" s="25">
        <v>0</v>
      </c>
      <c r="L79" s="25">
        <v>0</v>
      </c>
      <c r="M79" s="25">
        <v>0</v>
      </c>
      <c r="N79" s="20">
        <f t="shared" si="1"/>
        <v>0.02</v>
      </c>
      <c r="O79" s="25">
        <v>0</v>
      </c>
      <c r="P79" s="25">
        <v>0</v>
      </c>
      <c r="Q79" s="25">
        <v>0</v>
      </c>
      <c r="R79" s="438">
        <v>0</v>
      </c>
      <c r="S79" s="438"/>
      <c r="T79" s="21">
        <f t="shared" si="2"/>
        <v>0</v>
      </c>
      <c r="U79" s="25"/>
      <c r="V79" s="25">
        <v>0</v>
      </c>
      <c r="W79" s="188">
        <v>0</v>
      </c>
      <c r="X79" s="95">
        <v>2.5999999999999999E-2</v>
      </c>
      <c r="Y79" s="16" t="s">
        <v>335</v>
      </c>
      <c r="Z79" s="134">
        <f t="shared" si="3"/>
        <v>2.5999999999999999E-2</v>
      </c>
      <c r="AA79" s="194">
        <v>0</v>
      </c>
      <c r="AB79" s="197">
        <v>0</v>
      </c>
      <c r="AC79" s="202">
        <f t="shared" si="5"/>
        <v>0</v>
      </c>
    </row>
    <row r="80" spans="1:31" ht="16.5" thickTop="1" thickBot="1">
      <c r="A80" s="84" t="s">
        <v>284</v>
      </c>
      <c r="B80" t="s">
        <v>109</v>
      </c>
      <c r="C80" s="140" t="s">
        <v>462</v>
      </c>
      <c r="D80" s="25">
        <v>7.13</v>
      </c>
      <c r="E80" s="25">
        <v>0</v>
      </c>
      <c r="F80" s="25">
        <v>1.37</v>
      </c>
      <c r="G80" s="25">
        <v>375</v>
      </c>
      <c r="H80" s="25">
        <v>435.53</v>
      </c>
      <c r="I80" s="20">
        <f t="shared" si="0"/>
        <v>811.9</v>
      </c>
      <c r="J80" s="25">
        <v>6.13</v>
      </c>
      <c r="K80" s="25">
        <v>14.5</v>
      </c>
      <c r="L80" s="25">
        <v>35</v>
      </c>
      <c r="M80" s="25">
        <v>0.32</v>
      </c>
      <c r="N80" s="20">
        <f t="shared" si="1"/>
        <v>55.949999999999996</v>
      </c>
      <c r="O80" s="25">
        <v>21.72</v>
      </c>
      <c r="P80" s="25">
        <v>0.24</v>
      </c>
      <c r="Q80" s="25">
        <v>0</v>
      </c>
      <c r="R80" s="438">
        <v>0</v>
      </c>
      <c r="S80" s="438"/>
      <c r="T80" s="21">
        <f t="shared" si="2"/>
        <v>21.959999999999997</v>
      </c>
      <c r="U80" s="25"/>
      <c r="V80" s="25">
        <v>7.0000000000000007E-2</v>
      </c>
      <c r="W80" s="188">
        <v>1.1142061299999999</v>
      </c>
      <c r="X80" s="95">
        <v>6.3799999999999996E-2</v>
      </c>
      <c r="Y80" s="16" t="s">
        <v>335</v>
      </c>
      <c r="Z80" s="134">
        <f t="shared" si="3"/>
        <v>1.24800613</v>
      </c>
      <c r="AA80" s="194">
        <v>0</v>
      </c>
      <c r="AB80" s="197">
        <v>0</v>
      </c>
      <c r="AC80" s="202">
        <f t="shared" si="5"/>
        <v>0</v>
      </c>
    </row>
    <row r="81" spans="1:29" ht="16.5" thickTop="1" thickBot="1">
      <c r="A81" s="84" t="s">
        <v>285</v>
      </c>
      <c r="B81" t="s">
        <v>110</v>
      </c>
      <c r="C81" s="140" t="s">
        <v>463</v>
      </c>
      <c r="D81" s="25">
        <v>0</v>
      </c>
      <c r="E81" s="25">
        <v>0</v>
      </c>
      <c r="F81" s="25">
        <v>0.06</v>
      </c>
      <c r="G81" s="25">
        <v>0.06</v>
      </c>
      <c r="H81" s="25">
        <v>0.08</v>
      </c>
      <c r="I81" s="20">
        <f t="shared" ref="I81:I101" si="6">SUM(E81:H81)</f>
        <v>0.2</v>
      </c>
      <c r="J81" s="25">
        <v>0</v>
      </c>
      <c r="K81" s="25">
        <v>0</v>
      </c>
      <c r="L81" s="25">
        <v>0</v>
      </c>
      <c r="M81" s="25">
        <v>0</v>
      </c>
      <c r="N81" s="20">
        <f t="shared" ref="N81:N101" si="7">SUM(J81:M81)</f>
        <v>0</v>
      </c>
      <c r="O81" s="25">
        <v>0</v>
      </c>
      <c r="P81" s="25">
        <v>0.1</v>
      </c>
      <c r="Q81" s="25">
        <v>0</v>
      </c>
      <c r="R81" s="438">
        <v>0</v>
      </c>
      <c r="S81" s="438"/>
      <c r="T81" s="21">
        <f t="shared" ref="T81:T101" si="8">SUM(O81:S81)</f>
        <v>0.1</v>
      </c>
      <c r="U81" s="25"/>
      <c r="V81" s="25">
        <v>0</v>
      </c>
      <c r="W81" s="188">
        <v>0</v>
      </c>
      <c r="X81" s="95">
        <v>0</v>
      </c>
      <c r="Y81" s="16" t="s">
        <v>335</v>
      </c>
      <c r="Z81" s="134">
        <f t="shared" ref="Z81:Z101" si="9">SUM(U81:Y81)</f>
        <v>0</v>
      </c>
      <c r="AA81" s="194">
        <v>0</v>
      </c>
      <c r="AB81" s="197">
        <v>0</v>
      </c>
      <c r="AC81" s="202">
        <f t="shared" si="5"/>
        <v>0</v>
      </c>
    </row>
    <row r="82" spans="1:29" ht="16.5" thickTop="1" thickBot="1">
      <c r="A82" s="84" t="s">
        <v>286</v>
      </c>
      <c r="B82" t="s">
        <v>111</v>
      </c>
      <c r="C82" s="140" t="s">
        <v>464</v>
      </c>
      <c r="D82" s="25">
        <v>42.19</v>
      </c>
      <c r="E82" s="25">
        <v>29.44</v>
      </c>
      <c r="F82" s="25">
        <v>18.87</v>
      </c>
      <c r="G82" s="25">
        <v>25.78</v>
      </c>
      <c r="H82" s="25">
        <v>39.99</v>
      </c>
      <c r="I82" s="20">
        <f t="shared" si="6"/>
        <v>114.08000000000001</v>
      </c>
      <c r="J82" s="25">
        <v>3.45</v>
      </c>
      <c r="K82" s="25">
        <v>46.43</v>
      </c>
      <c r="L82" s="25">
        <v>101.37</v>
      </c>
      <c r="M82" s="25">
        <v>8.98</v>
      </c>
      <c r="N82" s="20">
        <f t="shared" si="7"/>
        <v>160.22999999999999</v>
      </c>
      <c r="O82" s="25">
        <v>0.34</v>
      </c>
      <c r="P82" s="25">
        <v>83.32</v>
      </c>
      <c r="Q82" s="25">
        <v>32.68</v>
      </c>
      <c r="R82" s="438">
        <v>160.12</v>
      </c>
      <c r="S82" s="438"/>
      <c r="T82" s="21">
        <f t="shared" si="8"/>
        <v>276.46000000000004</v>
      </c>
      <c r="U82" s="25"/>
      <c r="V82" s="25">
        <v>73.5</v>
      </c>
      <c r="W82" s="188">
        <v>155.40252247000001</v>
      </c>
      <c r="X82" s="95">
        <v>29.553464000000002</v>
      </c>
      <c r="Y82" s="16">
        <v>412.55</v>
      </c>
      <c r="Z82" s="134">
        <f t="shared" si="9"/>
        <v>671.00598647000004</v>
      </c>
      <c r="AA82" s="194">
        <v>242.96465981</v>
      </c>
      <c r="AB82" s="197">
        <v>192.79659573000001</v>
      </c>
      <c r="AC82" s="202">
        <f t="shared" si="5"/>
        <v>3.496681734212904</v>
      </c>
    </row>
    <row r="83" spans="1:29" ht="16.5" thickTop="1" thickBot="1">
      <c r="A83" s="84" t="s">
        <v>287</v>
      </c>
      <c r="B83" t="s">
        <v>112</v>
      </c>
      <c r="C83" s="140" t="s">
        <v>465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0">
        <f t="shared" si="6"/>
        <v>0</v>
      </c>
      <c r="J83" s="25">
        <v>0</v>
      </c>
      <c r="K83" s="25">
        <v>0</v>
      </c>
      <c r="L83" s="25">
        <v>0</v>
      </c>
      <c r="M83" s="25">
        <v>0</v>
      </c>
      <c r="N83" s="20">
        <f t="shared" si="7"/>
        <v>0</v>
      </c>
      <c r="O83" s="25">
        <v>0</v>
      </c>
      <c r="P83" s="25">
        <v>0</v>
      </c>
      <c r="Q83" s="25">
        <v>0</v>
      </c>
      <c r="R83" s="438">
        <v>0</v>
      </c>
      <c r="S83" s="438"/>
      <c r="T83" s="21">
        <f t="shared" si="8"/>
        <v>0</v>
      </c>
      <c r="U83" s="25"/>
      <c r="V83" s="25">
        <v>0.05</v>
      </c>
      <c r="W83" s="188">
        <v>0</v>
      </c>
      <c r="X83" s="95">
        <v>0</v>
      </c>
      <c r="Y83" s="16" t="s">
        <v>335</v>
      </c>
      <c r="Z83" s="134">
        <f t="shared" si="9"/>
        <v>0.05</v>
      </c>
      <c r="AA83" s="194">
        <v>0</v>
      </c>
      <c r="AB83" s="197">
        <v>0</v>
      </c>
      <c r="AC83" s="202">
        <f t="shared" si="5"/>
        <v>0</v>
      </c>
    </row>
    <row r="84" spans="1:29" ht="16.5" thickTop="1" thickBot="1">
      <c r="A84" s="86" t="s">
        <v>288</v>
      </c>
      <c r="B84" t="s">
        <v>113</v>
      </c>
      <c r="C84" s="140" t="s">
        <v>466</v>
      </c>
      <c r="D84" s="25">
        <v>0</v>
      </c>
      <c r="E84" s="25">
        <v>0</v>
      </c>
      <c r="F84" s="25">
        <v>7.0000000000000007E-2</v>
      </c>
      <c r="G84" s="25">
        <v>0.2</v>
      </c>
      <c r="H84" s="25">
        <v>0</v>
      </c>
      <c r="I84" s="20">
        <f t="shared" si="6"/>
        <v>0.27</v>
      </c>
      <c r="J84" s="25">
        <v>0.12</v>
      </c>
      <c r="K84" s="25">
        <v>0.22</v>
      </c>
      <c r="L84" s="25">
        <v>0</v>
      </c>
      <c r="M84" s="25">
        <v>0</v>
      </c>
      <c r="N84" s="20">
        <f t="shared" si="7"/>
        <v>0.33999999999999997</v>
      </c>
      <c r="O84" s="25">
        <v>0.4</v>
      </c>
      <c r="P84" s="25">
        <v>7.0000000000000007E-2</v>
      </c>
      <c r="Q84" s="25">
        <v>0</v>
      </c>
      <c r="R84" s="438">
        <v>0</v>
      </c>
      <c r="S84" s="438"/>
      <c r="T84" s="21">
        <f t="shared" si="8"/>
        <v>0.47000000000000003</v>
      </c>
      <c r="U84" s="25"/>
      <c r="V84" s="25">
        <v>0.01</v>
      </c>
      <c r="W84" s="188">
        <v>0.4</v>
      </c>
      <c r="X84" s="95">
        <v>0</v>
      </c>
      <c r="Y84" s="16">
        <v>0.37</v>
      </c>
      <c r="Z84" s="134">
        <f t="shared" si="9"/>
        <v>0.78</v>
      </c>
      <c r="AA84" s="194">
        <v>0</v>
      </c>
      <c r="AB84" s="197">
        <v>1.75133023</v>
      </c>
      <c r="AC84" s="202">
        <f t="shared" si="5"/>
        <v>3.1763239400720324E-2</v>
      </c>
    </row>
    <row r="85" spans="1:29" ht="16.5" thickTop="1" thickBot="1">
      <c r="A85" s="84" t="s">
        <v>289</v>
      </c>
      <c r="B85" t="s">
        <v>114</v>
      </c>
      <c r="C85" s="140" t="s">
        <v>467</v>
      </c>
      <c r="D85" s="25">
        <v>4.51</v>
      </c>
      <c r="E85" s="25">
        <v>12.12</v>
      </c>
      <c r="F85" s="25">
        <v>4.18</v>
      </c>
      <c r="G85" s="25">
        <v>12.11</v>
      </c>
      <c r="H85" s="25">
        <v>30.89</v>
      </c>
      <c r="I85" s="20">
        <f t="shared" si="6"/>
        <v>59.3</v>
      </c>
      <c r="J85" s="25">
        <v>9.5299999999999994</v>
      </c>
      <c r="K85" s="25">
        <v>0.46</v>
      </c>
      <c r="L85" s="25">
        <v>1.92</v>
      </c>
      <c r="M85" s="25">
        <v>14.52</v>
      </c>
      <c r="N85" s="20">
        <f t="shared" si="7"/>
        <v>26.43</v>
      </c>
      <c r="O85" s="25">
        <v>4.22</v>
      </c>
      <c r="P85" s="25">
        <v>5.7</v>
      </c>
      <c r="Q85" s="25">
        <v>12.16</v>
      </c>
      <c r="R85" s="438">
        <v>48</v>
      </c>
      <c r="S85" s="438"/>
      <c r="T85" s="21">
        <f t="shared" si="8"/>
        <v>70.08</v>
      </c>
      <c r="U85" s="25"/>
      <c r="V85" s="25">
        <v>8.52</v>
      </c>
      <c r="W85" s="188">
        <v>11.885461560000001</v>
      </c>
      <c r="X85" s="95">
        <v>4.0093627999999999</v>
      </c>
      <c r="Y85" s="16">
        <v>0.03</v>
      </c>
      <c r="Z85" s="134">
        <f t="shared" si="9"/>
        <v>24.444824359999998</v>
      </c>
      <c r="AA85" s="194">
        <v>2.1588119300000002</v>
      </c>
      <c r="AB85" s="197">
        <v>1.5678257900000001</v>
      </c>
      <c r="AC85" s="202">
        <f t="shared" si="5"/>
        <v>2.8435086115308743E-2</v>
      </c>
    </row>
    <row r="86" spans="1:29" ht="16.5" thickTop="1" thickBot="1">
      <c r="A86" s="84" t="s">
        <v>290</v>
      </c>
      <c r="B86" t="s">
        <v>115</v>
      </c>
      <c r="C86" s="140" t="s">
        <v>468</v>
      </c>
      <c r="D86" s="25">
        <v>21.91</v>
      </c>
      <c r="E86" s="25">
        <v>60.47</v>
      </c>
      <c r="F86" s="25">
        <v>60.57</v>
      </c>
      <c r="G86" s="25">
        <v>23.59</v>
      </c>
      <c r="H86" s="25">
        <v>10.78</v>
      </c>
      <c r="I86" s="20">
        <f t="shared" si="6"/>
        <v>155.41</v>
      </c>
      <c r="J86" s="25">
        <v>43.37</v>
      </c>
      <c r="K86" s="25">
        <v>53.88</v>
      </c>
      <c r="L86" s="25">
        <v>0.56000000000000005</v>
      </c>
      <c r="M86" s="25">
        <v>19.79</v>
      </c>
      <c r="N86" s="20">
        <f t="shared" si="7"/>
        <v>117.6</v>
      </c>
      <c r="O86" s="25">
        <v>11.29</v>
      </c>
      <c r="P86" s="25">
        <v>237.84</v>
      </c>
      <c r="Q86" s="25">
        <v>19.75</v>
      </c>
      <c r="R86" s="438">
        <v>3.13</v>
      </c>
      <c r="S86" s="438"/>
      <c r="T86" s="21">
        <f t="shared" si="8"/>
        <v>272.01</v>
      </c>
      <c r="U86" s="25"/>
      <c r="V86" s="25">
        <v>3.09</v>
      </c>
      <c r="W86" s="188">
        <v>78.765010599999997</v>
      </c>
      <c r="X86" s="95">
        <v>40.133011340000003</v>
      </c>
      <c r="Y86" s="16">
        <v>293.92</v>
      </c>
      <c r="Z86" s="134">
        <f t="shared" si="9"/>
        <v>415.90802194000003</v>
      </c>
      <c r="AA86" s="194">
        <v>35.580851089999996</v>
      </c>
      <c r="AB86" s="197">
        <v>297.31453625</v>
      </c>
      <c r="AC86" s="202">
        <f t="shared" si="5"/>
        <v>5.3922856069371274</v>
      </c>
    </row>
    <row r="87" spans="1:29" ht="15.75" thickBot="1">
      <c r="A87" s="86" t="s">
        <v>291</v>
      </c>
      <c r="B87" t="s">
        <v>206</v>
      </c>
      <c r="C87" s="140" t="s">
        <v>469</v>
      </c>
      <c r="D87" s="25"/>
      <c r="E87" s="25"/>
      <c r="F87" s="25"/>
      <c r="G87" s="25"/>
      <c r="H87" s="25"/>
      <c r="I87" s="20"/>
      <c r="J87" s="25"/>
      <c r="K87" s="25"/>
      <c r="L87" s="25"/>
      <c r="M87" s="25"/>
      <c r="N87" s="20"/>
      <c r="O87" s="25"/>
      <c r="P87" s="25"/>
      <c r="Q87" s="25"/>
      <c r="R87" s="73"/>
      <c r="S87" s="73"/>
      <c r="T87" s="21"/>
      <c r="U87" s="25"/>
      <c r="V87" s="25"/>
      <c r="W87" s="188">
        <v>0</v>
      </c>
      <c r="X87" s="95">
        <v>10</v>
      </c>
      <c r="Y87" s="16" t="s">
        <v>335</v>
      </c>
      <c r="Z87" s="134">
        <f t="shared" si="9"/>
        <v>10</v>
      </c>
      <c r="AA87" s="194">
        <v>0</v>
      </c>
      <c r="AB87" s="197">
        <v>0</v>
      </c>
      <c r="AC87" s="202">
        <f t="shared" si="5"/>
        <v>0</v>
      </c>
    </row>
    <row r="88" spans="1:29" ht="16.5" thickTop="1" thickBot="1">
      <c r="A88" s="84" t="s">
        <v>292</v>
      </c>
      <c r="B88" t="s">
        <v>116</v>
      </c>
      <c r="C88" s="140" t="s">
        <v>470</v>
      </c>
      <c r="D88" s="25">
        <v>10</v>
      </c>
      <c r="E88" s="25">
        <v>0</v>
      </c>
      <c r="F88" s="25">
        <v>0</v>
      </c>
      <c r="G88" s="25">
        <v>0</v>
      </c>
      <c r="H88" s="25">
        <v>0</v>
      </c>
      <c r="I88" s="20">
        <f t="shared" si="6"/>
        <v>0</v>
      </c>
      <c r="J88" s="25">
        <v>0</v>
      </c>
      <c r="K88" s="25">
        <v>0</v>
      </c>
      <c r="L88" s="25">
        <v>0</v>
      </c>
      <c r="M88" s="25">
        <v>0</v>
      </c>
      <c r="N88" s="20">
        <f t="shared" si="7"/>
        <v>0</v>
      </c>
      <c r="O88" s="25">
        <v>0</v>
      </c>
      <c r="P88" s="25">
        <v>0</v>
      </c>
      <c r="Q88" s="25">
        <v>0</v>
      </c>
      <c r="R88" s="438">
        <v>0</v>
      </c>
      <c r="S88" s="438"/>
      <c r="T88" s="21">
        <f t="shared" si="8"/>
        <v>0</v>
      </c>
      <c r="U88" s="25"/>
      <c r="V88" s="25">
        <v>0</v>
      </c>
      <c r="W88" s="188">
        <v>0</v>
      </c>
      <c r="X88" s="95">
        <v>0</v>
      </c>
      <c r="Y88" s="16" t="s">
        <v>335</v>
      </c>
      <c r="Z88" s="134">
        <f t="shared" si="9"/>
        <v>0</v>
      </c>
      <c r="AA88" s="194">
        <v>0</v>
      </c>
      <c r="AB88" s="197">
        <v>0</v>
      </c>
      <c r="AC88" s="202">
        <f t="shared" si="5"/>
        <v>0</v>
      </c>
    </row>
    <row r="89" spans="1:29" ht="16.5" thickTop="1" thickBot="1">
      <c r="A89" s="84" t="s">
        <v>293</v>
      </c>
      <c r="B89" t="s">
        <v>118</v>
      </c>
      <c r="C89" s="140" t="s">
        <v>471</v>
      </c>
      <c r="D89" s="25">
        <v>0.84</v>
      </c>
      <c r="E89" s="25">
        <v>0.25</v>
      </c>
      <c r="F89" s="25">
        <v>0</v>
      </c>
      <c r="G89" s="25">
        <v>0</v>
      </c>
      <c r="H89" s="25">
        <v>0</v>
      </c>
      <c r="I89" s="20">
        <f>SUM(E89:H89)</f>
        <v>0.25</v>
      </c>
      <c r="J89" s="25">
        <v>0.86</v>
      </c>
      <c r="K89" s="25">
        <v>1.1200000000000001</v>
      </c>
      <c r="L89" s="25">
        <v>2.5</v>
      </c>
      <c r="M89" s="25">
        <v>4.1500000000000004</v>
      </c>
      <c r="N89" s="20">
        <f>SUM(J89:M89)</f>
        <v>8.6300000000000008</v>
      </c>
      <c r="O89" s="25">
        <v>8.2799999999999994</v>
      </c>
      <c r="P89" s="25">
        <v>5</v>
      </c>
      <c r="Q89" s="25">
        <v>3</v>
      </c>
      <c r="R89" s="438">
        <v>5.5</v>
      </c>
      <c r="S89" s="438"/>
      <c r="T89" s="21">
        <f>SUM(O89:S89)</f>
        <v>21.78</v>
      </c>
      <c r="U89" s="25"/>
      <c r="V89" s="25">
        <v>0</v>
      </c>
      <c r="W89" s="188">
        <v>2.5</v>
      </c>
      <c r="X89" s="95">
        <v>0</v>
      </c>
      <c r="Y89" s="16">
        <v>0.03</v>
      </c>
      <c r="Z89" s="134">
        <f t="shared" si="9"/>
        <v>2.5299999999999998</v>
      </c>
      <c r="AA89" s="194">
        <v>0.13436999999999999</v>
      </c>
      <c r="AB89" s="197">
        <v>2.3E-3</v>
      </c>
      <c r="AC89" s="202">
        <f t="shared" si="5"/>
        <v>4.1714263461127339E-5</v>
      </c>
    </row>
    <row r="90" spans="1:29" ht="16.5" thickTop="1" thickBot="1">
      <c r="A90" s="86" t="s">
        <v>294</v>
      </c>
      <c r="B90" t="s">
        <v>117</v>
      </c>
      <c r="C90" s="140" t="s">
        <v>472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0">
        <f t="shared" si="6"/>
        <v>0</v>
      </c>
      <c r="J90" s="25">
        <v>0</v>
      </c>
      <c r="K90" s="25">
        <v>0</v>
      </c>
      <c r="L90" s="25">
        <v>1.1399999999999999</v>
      </c>
      <c r="M90" s="25">
        <v>0</v>
      </c>
      <c r="N90" s="20">
        <f t="shared" si="7"/>
        <v>1.1399999999999999</v>
      </c>
      <c r="O90" s="25">
        <v>0</v>
      </c>
      <c r="P90" s="25">
        <v>0</v>
      </c>
      <c r="Q90" s="25">
        <v>0</v>
      </c>
      <c r="R90" s="438">
        <v>0</v>
      </c>
      <c r="S90" s="438"/>
      <c r="T90" s="21">
        <f t="shared" si="8"/>
        <v>0</v>
      </c>
      <c r="U90" s="25"/>
      <c r="V90" s="25">
        <v>0</v>
      </c>
      <c r="W90" s="188">
        <v>0</v>
      </c>
      <c r="X90" s="95">
        <v>0</v>
      </c>
      <c r="Y90" s="16" t="s">
        <v>335</v>
      </c>
      <c r="Z90" s="134">
        <f t="shared" si="9"/>
        <v>0</v>
      </c>
      <c r="AA90" s="194">
        <v>0</v>
      </c>
      <c r="AB90" s="197">
        <v>0</v>
      </c>
      <c r="AC90" s="202">
        <f t="shared" si="5"/>
        <v>0</v>
      </c>
    </row>
    <row r="91" spans="1:29" ht="16.5" thickTop="1" thickBot="1">
      <c r="A91" s="86" t="s">
        <v>295</v>
      </c>
      <c r="B91" t="s">
        <v>119</v>
      </c>
      <c r="C91" s="140" t="s">
        <v>473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0">
        <f t="shared" si="6"/>
        <v>0</v>
      </c>
      <c r="J91" s="25">
        <v>0</v>
      </c>
      <c r="K91" s="25">
        <v>0</v>
      </c>
      <c r="L91" s="25">
        <v>0</v>
      </c>
      <c r="M91" s="25">
        <v>0</v>
      </c>
      <c r="N91" s="20">
        <f t="shared" si="7"/>
        <v>0</v>
      </c>
      <c r="O91" s="25">
        <v>0.1</v>
      </c>
      <c r="P91" s="25">
        <v>0.1</v>
      </c>
      <c r="Q91" s="25">
        <v>0</v>
      </c>
      <c r="R91" s="438">
        <v>0</v>
      </c>
      <c r="S91" s="438"/>
      <c r="T91" s="21">
        <f t="shared" si="8"/>
        <v>0.2</v>
      </c>
      <c r="U91" s="25"/>
      <c r="V91" s="25">
        <v>0</v>
      </c>
      <c r="W91" s="188">
        <v>0</v>
      </c>
      <c r="X91" s="95">
        <v>0</v>
      </c>
      <c r="Y91" s="16" t="s">
        <v>335</v>
      </c>
      <c r="Z91" s="134">
        <f t="shared" si="9"/>
        <v>0</v>
      </c>
      <c r="AA91" s="194">
        <v>20</v>
      </c>
      <c r="AB91" s="197">
        <v>0</v>
      </c>
      <c r="AC91" s="202">
        <f t="shared" si="5"/>
        <v>0</v>
      </c>
    </row>
    <row r="92" spans="1:29" ht="16.5" thickTop="1" thickBot="1">
      <c r="A92" s="86" t="s">
        <v>296</v>
      </c>
      <c r="B92" t="s">
        <v>120</v>
      </c>
      <c r="C92" s="140" t="s">
        <v>474</v>
      </c>
      <c r="D92" s="25">
        <v>0</v>
      </c>
      <c r="E92" s="25"/>
      <c r="F92" s="25">
        <v>0</v>
      </c>
      <c r="G92" s="25">
        <v>0</v>
      </c>
      <c r="H92" s="25">
        <v>0</v>
      </c>
      <c r="I92" s="20">
        <f t="shared" si="6"/>
        <v>0</v>
      </c>
      <c r="J92" s="25">
        <v>0</v>
      </c>
      <c r="K92" s="25">
        <v>0</v>
      </c>
      <c r="L92" s="25">
        <v>0</v>
      </c>
      <c r="M92" s="25">
        <v>0</v>
      </c>
      <c r="N92" s="20">
        <f t="shared" si="7"/>
        <v>0</v>
      </c>
      <c r="O92" s="25">
        <v>0.85</v>
      </c>
      <c r="P92" s="25">
        <v>0</v>
      </c>
      <c r="Q92" s="25">
        <v>0</v>
      </c>
      <c r="R92" s="438">
        <v>0</v>
      </c>
      <c r="S92" s="438"/>
      <c r="T92" s="21">
        <f t="shared" si="8"/>
        <v>0.85</v>
      </c>
      <c r="U92" s="25"/>
      <c r="V92" s="25">
        <v>0</v>
      </c>
      <c r="W92" s="188">
        <v>0</v>
      </c>
      <c r="X92" s="95">
        <v>0</v>
      </c>
      <c r="Z92" s="134">
        <f t="shared" si="9"/>
        <v>0</v>
      </c>
      <c r="AA92" s="194">
        <v>0</v>
      </c>
      <c r="AB92" s="197">
        <v>0</v>
      </c>
      <c r="AC92" s="202">
        <f t="shared" si="5"/>
        <v>0</v>
      </c>
    </row>
    <row r="93" spans="1:29" ht="16.5" thickTop="1" thickBot="1">
      <c r="A93" s="84" t="s">
        <v>297</v>
      </c>
      <c r="B93" t="s">
        <v>121</v>
      </c>
      <c r="C93" s="140" t="s">
        <v>475</v>
      </c>
      <c r="D93" s="25">
        <v>7.45</v>
      </c>
      <c r="E93" s="25">
        <v>5.73</v>
      </c>
      <c r="F93" s="25">
        <v>5.03</v>
      </c>
      <c r="G93" s="25">
        <v>308.06</v>
      </c>
      <c r="H93" s="25">
        <v>2.29</v>
      </c>
      <c r="I93" s="20">
        <f t="shared" si="6"/>
        <v>321.11</v>
      </c>
      <c r="J93" s="25">
        <v>5.83</v>
      </c>
      <c r="K93" s="25">
        <v>9.51</v>
      </c>
      <c r="L93" s="25">
        <v>0.97</v>
      </c>
      <c r="M93" s="25">
        <v>44.83</v>
      </c>
      <c r="N93" s="20">
        <f t="shared" si="7"/>
        <v>61.14</v>
      </c>
      <c r="O93" s="25">
        <v>0.55000000000000004</v>
      </c>
      <c r="P93" s="25">
        <v>0.06</v>
      </c>
      <c r="Q93" s="25">
        <v>18.559999999999999</v>
      </c>
      <c r="R93" s="438">
        <v>31.98</v>
      </c>
      <c r="S93" s="438"/>
      <c r="T93" s="21">
        <f t="shared" si="8"/>
        <v>51.15</v>
      </c>
      <c r="U93" s="25"/>
      <c r="V93" s="25">
        <v>30.82</v>
      </c>
      <c r="W93" s="188">
        <v>62.108037830000001</v>
      </c>
      <c r="X93" s="95">
        <v>22.340520000000001</v>
      </c>
      <c r="Y93" s="16">
        <v>223.38</v>
      </c>
      <c r="Z93" s="134">
        <f t="shared" si="9"/>
        <v>338.64855782999996</v>
      </c>
      <c r="AA93" s="194">
        <v>185.06318804</v>
      </c>
      <c r="AB93" s="197">
        <v>535.98236584000006</v>
      </c>
      <c r="AC93" s="202">
        <f t="shared" si="5"/>
        <v>9.7209172257252607</v>
      </c>
    </row>
    <row r="94" spans="1:29" ht="16.5" thickTop="1" thickBot="1">
      <c r="A94" s="84" t="s">
        <v>298</v>
      </c>
      <c r="B94" t="s">
        <v>122</v>
      </c>
      <c r="C94" s="140" t="s">
        <v>476</v>
      </c>
      <c r="D94" s="25">
        <v>2805.67</v>
      </c>
      <c r="E94" s="25">
        <v>2133.2199999999998</v>
      </c>
      <c r="F94" s="25">
        <v>3973.35</v>
      </c>
      <c r="G94" s="25">
        <v>2885.59</v>
      </c>
      <c r="H94" s="25">
        <v>1945.81</v>
      </c>
      <c r="I94" s="20">
        <f t="shared" si="6"/>
        <v>10937.97</v>
      </c>
      <c r="J94" s="25">
        <v>1759.15</v>
      </c>
      <c r="K94" s="25">
        <v>1078.8499999999999</v>
      </c>
      <c r="L94" s="25">
        <v>564.91</v>
      </c>
      <c r="M94" s="25">
        <v>431.05</v>
      </c>
      <c r="N94" s="20">
        <f t="shared" si="7"/>
        <v>3833.96</v>
      </c>
      <c r="O94" s="25">
        <v>216.19</v>
      </c>
      <c r="P94" s="25">
        <v>335.17</v>
      </c>
      <c r="Q94" s="25">
        <v>1097.5899999999999</v>
      </c>
      <c r="R94" s="438">
        <v>482.89</v>
      </c>
      <c r="S94" s="438"/>
      <c r="T94" s="21">
        <f t="shared" si="8"/>
        <v>2131.8399999999997</v>
      </c>
      <c r="U94" s="25"/>
      <c r="V94" s="25">
        <v>302.47000000000003</v>
      </c>
      <c r="W94" s="188">
        <v>696.69672655999989</v>
      </c>
      <c r="X94" s="95">
        <v>1736.5800657</v>
      </c>
      <c r="Y94" s="180">
        <v>1609.92</v>
      </c>
      <c r="Z94" s="134">
        <f t="shared" si="9"/>
        <v>4345.66679226</v>
      </c>
      <c r="AA94" s="194">
        <v>2252.0404572699999</v>
      </c>
      <c r="AB94" s="197">
        <v>1772.5294646700002</v>
      </c>
      <c r="AC94" s="202">
        <f t="shared" si="5"/>
        <v>32.147722209502341</v>
      </c>
    </row>
    <row r="95" spans="1:29" ht="16.5" thickTop="1" thickBot="1">
      <c r="A95" s="84" t="s">
        <v>299</v>
      </c>
      <c r="B95" t="s">
        <v>124</v>
      </c>
      <c r="C95" s="140" t="s">
        <v>477</v>
      </c>
      <c r="D95" s="25">
        <v>1118.58</v>
      </c>
      <c r="E95" s="25">
        <v>531.73</v>
      </c>
      <c r="F95" s="25">
        <v>1002.92</v>
      </c>
      <c r="G95" s="25">
        <v>1128.7</v>
      </c>
      <c r="H95" s="25">
        <v>1074.08</v>
      </c>
      <c r="I95" s="20">
        <f>SUM(E95:H95)</f>
        <v>3737.4300000000003</v>
      </c>
      <c r="J95" s="25">
        <v>348.27</v>
      </c>
      <c r="K95" s="25">
        <v>522.25</v>
      </c>
      <c r="L95" s="25">
        <v>1374.91</v>
      </c>
      <c r="M95" s="25">
        <v>208.77</v>
      </c>
      <c r="N95" s="20">
        <f>SUM(J95:M95)</f>
        <v>2454.2000000000003</v>
      </c>
      <c r="O95" s="25">
        <v>159.75</v>
      </c>
      <c r="P95" s="25">
        <v>116.4</v>
      </c>
      <c r="Q95" s="25">
        <v>426.98</v>
      </c>
      <c r="R95" s="438">
        <v>242.46</v>
      </c>
      <c r="S95" s="438"/>
      <c r="T95" s="21">
        <f>SUM(O95:S95)</f>
        <v>945.59</v>
      </c>
      <c r="U95" s="25"/>
      <c r="V95" s="25">
        <v>215.66</v>
      </c>
      <c r="W95" s="188">
        <v>287.81716909000005</v>
      </c>
      <c r="X95" s="95">
        <v>962.10234464999996</v>
      </c>
      <c r="Y95" s="180">
        <v>1001.35</v>
      </c>
      <c r="Z95" s="134">
        <f t="shared" si="9"/>
        <v>2466.9295137399999</v>
      </c>
      <c r="AA95" s="194">
        <v>1259.9768089200002</v>
      </c>
      <c r="AB95" s="197">
        <v>1224.08915927</v>
      </c>
      <c r="AC95" s="202">
        <f t="shared" si="5"/>
        <v>22.200859865086368</v>
      </c>
    </row>
    <row r="96" spans="1:29" ht="16.5" thickTop="1" thickBot="1">
      <c r="A96" s="86" t="s">
        <v>300</v>
      </c>
      <c r="B96" t="s">
        <v>123</v>
      </c>
      <c r="C96" s="140" t="s">
        <v>478</v>
      </c>
      <c r="D96" s="25">
        <v>0.06</v>
      </c>
      <c r="E96" s="25">
        <v>0</v>
      </c>
      <c r="F96" s="25">
        <v>0</v>
      </c>
      <c r="G96" s="25">
        <v>0.05</v>
      </c>
      <c r="H96" s="25">
        <v>0</v>
      </c>
      <c r="I96" s="20">
        <f t="shared" si="6"/>
        <v>0.05</v>
      </c>
      <c r="J96" s="25">
        <v>0</v>
      </c>
      <c r="K96" s="25">
        <v>0</v>
      </c>
      <c r="L96" s="25">
        <v>0</v>
      </c>
      <c r="M96" s="25">
        <v>0</v>
      </c>
      <c r="N96" s="20">
        <f t="shared" si="7"/>
        <v>0</v>
      </c>
      <c r="O96" s="25">
        <v>0.1</v>
      </c>
      <c r="P96" s="25">
        <v>0</v>
      </c>
      <c r="Q96" s="25">
        <v>0</v>
      </c>
      <c r="R96" s="438">
        <v>0</v>
      </c>
      <c r="S96" s="438"/>
      <c r="T96" s="21">
        <f t="shared" si="8"/>
        <v>0.1</v>
      </c>
      <c r="U96" s="25"/>
      <c r="V96" s="25">
        <v>0</v>
      </c>
      <c r="W96" s="188">
        <v>0</v>
      </c>
      <c r="X96" s="95">
        <v>315.46856123000003</v>
      </c>
      <c r="Y96" s="16">
        <v>10.63</v>
      </c>
      <c r="Z96" s="134">
        <f t="shared" si="9"/>
        <v>326.09856123000003</v>
      </c>
      <c r="AA96" s="194">
        <v>0</v>
      </c>
      <c r="AB96" s="197">
        <v>0</v>
      </c>
      <c r="AC96" s="202">
        <f t="shared" si="5"/>
        <v>0</v>
      </c>
    </row>
    <row r="97" spans="1:31" s="140" customFormat="1" ht="16.5" thickTop="1" thickBot="1">
      <c r="A97" s="86"/>
      <c r="B97" s="140" t="s">
        <v>333</v>
      </c>
      <c r="C97" s="140" t="s">
        <v>479</v>
      </c>
      <c r="D97" s="25"/>
      <c r="E97" s="25"/>
      <c r="F97" s="25"/>
      <c r="G97" s="25"/>
      <c r="H97" s="25"/>
      <c r="I97" s="20"/>
      <c r="J97" s="25"/>
      <c r="K97" s="25"/>
      <c r="L97" s="25"/>
      <c r="M97" s="25"/>
      <c r="N97" s="20"/>
      <c r="O97" s="25"/>
      <c r="P97" s="25"/>
      <c r="Q97" s="25"/>
      <c r="R97" s="101"/>
      <c r="S97" s="101"/>
      <c r="T97" s="21"/>
      <c r="U97" s="25"/>
      <c r="V97" s="25"/>
      <c r="W97" s="188"/>
      <c r="X97" s="95"/>
      <c r="Y97" s="16" t="s">
        <v>335</v>
      </c>
      <c r="Z97" s="134">
        <f t="shared" si="9"/>
        <v>0</v>
      </c>
      <c r="AA97" s="194">
        <v>0</v>
      </c>
      <c r="AB97" s="197">
        <v>0</v>
      </c>
      <c r="AC97" s="202">
        <f t="shared" si="5"/>
        <v>0</v>
      </c>
      <c r="AD97" s="135"/>
      <c r="AE97" s="135"/>
    </row>
    <row r="98" spans="1:31" ht="16.5" thickTop="1" thickBot="1">
      <c r="A98" s="84" t="s">
        <v>301</v>
      </c>
      <c r="B98" t="s">
        <v>125</v>
      </c>
      <c r="C98" s="140" t="s">
        <v>480</v>
      </c>
      <c r="D98" s="25">
        <v>0</v>
      </c>
      <c r="E98" s="25">
        <v>0</v>
      </c>
      <c r="F98" s="25">
        <v>0.03</v>
      </c>
      <c r="G98" s="25">
        <v>0</v>
      </c>
      <c r="H98" s="25">
        <v>0</v>
      </c>
      <c r="I98" s="20">
        <f t="shared" si="6"/>
        <v>0.03</v>
      </c>
      <c r="J98" s="25">
        <v>0</v>
      </c>
      <c r="K98" s="25">
        <v>0</v>
      </c>
      <c r="L98" s="25">
        <v>0</v>
      </c>
      <c r="M98" s="25">
        <v>0</v>
      </c>
      <c r="N98" s="20">
        <f t="shared" si="7"/>
        <v>0</v>
      </c>
      <c r="O98" s="25">
        <v>0</v>
      </c>
      <c r="P98" s="25">
        <v>0</v>
      </c>
      <c r="Q98" s="25">
        <v>0</v>
      </c>
      <c r="R98" s="438">
        <v>0</v>
      </c>
      <c r="S98" s="438"/>
      <c r="T98" s="21">
        <f t="shared" si="8"/>
        <v>0</v>
      </c>
      <c r="U98" s="25"/>
      <c r="V98" s="25">
        <v>0</v>
      </c>
      <c r="W98" s="188">
        <v>0</v>
      </c>
      <c r="X98" s="95">
        <v>0</v>
      </c>
      <c r="Y98" s="16" t="s">
        <v>335</v>
      </c>
      <c r="Z98" s="134">
        <f t="shared" si="9"/>
        <v>0</v>
      </c>
      <c r="AA98" s="194">
        <v>0</v>
      </c>
      <c r="AB98" s="197">
        <v>0</v>
      </c>
      <c r="AC98" s="202">
        <f t="shared" si="5"/>
        <v>0</v>
      </c>
    </row>
    <row r="99" spans="1:31" s="140" customFormat="1" ht="16.5" thickTop="1" thickBot="1">
      <c r="A99" s="84"/>
      <c r="B99" s="140" t="s">
        <v>334</v>
      </c>
      <c r="C99" s="140" t="s">
        <v>481</v>
      </c>
      <c r="D99" s="25"/>
      <c r="E99" s="25"/>
      <c r="F99" s="25"/>
      <c r="G99" s="25"/>
      <c r="H99" s="25"/>
      <c r="I99" s="20"/>
      <c r="J99" s="25"/>
      <c r="K99" s="25"/>
      <c r="L99" s="25"/>
      <c r="M99" s="25"/>
      <c r="N99" s="20"/>
      <c r="O99" s="25"/>
      <c r="P99" s="25"/>
      <c r="Q99" s="25"/>
      <c r="R99" s="101"/>
      <c r="S99" s="101"/>
      <c r="T99" s="21"/>
      <c r="U99" s="25"/>
      <c r="V99" s="25"/>
      <c r="W99" s="188"/>
      <c r="X99" s="95"/>
      <c r="Y99" s="16">
        <v>1</v>
      </c>
      <c r="Z99" s="134">
        <f t="shared" si="9"/>
        <v>1</v>
      </c>
      <c r="AA99" s="194">
        <v>2</v>
      </c>
      <c r="AB99" s="197">
        <v>0</v>
      </c>
      <c r="AC99" s="202">
        <f t="shared" si="5"/>
        <v>0</v>
      </c>
      <c r="AD99" s="135"/>
      <c r="AE99" s="135"/>
    </row>
    <row r="100" spans="1:31" ht="16.5" thickTop="1" thickBot="1">
      <c r="A100" s="86" t="s">
        <v>302</v>
      </c>
      <c r="B100" t="s">
        <v>126</v>
      </c>
      <c r="C100" s="140" t="s">
        <v>482</v>
      </c>
      <c r="D100" s="25">
        <v>0.65</v>
      </c>
      <c r="E100" s="25">
        <v>0.5</v>
      </c>
      <c r="F100" s="25">
        <v>0.25</v>
      </c>
      <c r="G100" s="25">
        <v>0</v>
      </c>
      <c r="H100" s="25">
        <v>0.25</v>
      </c>
      <c r="I100" s="20">
        <f t="shared" si="6"/>
        <v>1</v>
      </c>
      <c r="J100" s="25">
        <v>0</v>
      </c>
      <c r="K100" s="25">
        <v>1.7</v>
      </c>
      <c r="L100" s="25">
        <v>0</v>
      </c>
      <c r="M100" s="25">
        <v>1.5</v>
      </c>
      <c r="N100" s="20">
        <f t="shared" si="7"/>
        <v>3.2</v>
      </c>
      <c r="O100" s="25">
        <v>0</v>
      </c>
      <c r="P100" s="25">
        <v>0</v>
      </c>
      <c r="Q100" s="25">
        <v>0</v>
      </c>
      <c r="R100" s="438">
        <v>0</v>
      </c>
      <c r="S100" s="438"/>
      <c r="T100" s="21">
        <f t="shared" si="8"/>
        <v>0</v>
      </c>
      <c r="U100" s="25"/>
      <c r="V100" s="25">
        <v>0</v>
      </c>
      <c r="W100" s="188">
        <v>0</v>
      </c>
      <c r="X100" s="95">
        <v>0</v>
      </c>
      <c r="Y100" s="16" t="s">
        <v>335</v>
      </c>
      <c r="Z100" s="134">
        <f t="shared" si="9"/>
        <v>0</v>
      </c>
      <c r="AA100" s="194">
        <v>6.5</v>
      </c>
      <c r="AB100" s="197">
        <v>1.8920768700000001</v>
      </c>
      <c r="AC100" s="202">
        <f t="shared" si="5"/>
        <v>3.4315910019080513E-2</v>
      </c>
    </row>
    <row r="101" spans="1:31" s="11" customFormat="1" ht="16.5" thickTop="1" thickBot="1">
      <c r="A101" s="85" t="s">
        <v>303</v>
      </c>
      <c r="B101" s="11" t="s">
        <v>42</v>
      </c>
      <c r="C101" s="140" t="s">
        <v>42</v>
      </c>
      <c r="D101" s="26">
        <v>4681.3900000000003</v>
      </c>
      <c r="E101" s="26">
        <v>3904.55</v>
      </c>
      <c r="F101" s="26">
        <v>5803.89</v>
      </c>
      <c r="G101" s="26">
        <v>6542.58</v>
      </c>
      <c r="H101" s="26">
        <v>4499.74</v>
      </c>
      <c r="I101" s="20">
        <f t="shared" si="6"/>
        <v>20750.760000000002</v>
      </c>
      <c r="J101" s="26">
        <v>2671.59</v>
      </c>
      <c r="K101" s="26">
        <v>2666.36</v>
      </c>
      <c r="L101" s="26">
        <v>2748.1</v>
      </c>
      <c r="M101" s="26">
        <v>1556.95</v>
      </c>
      <c r="N101" s="20">
        <f t="shared" si="7"/>
        <v>9643.0000000000018</v>
      </c>
      <c r="O101" s="26">
        <v>710.97</v>
      </c>
      <c r="P101" s="26">
        <v>1042.17</v>
      </c>
      <c r="Q101" s="26">
        <v>1822.12</v>
      </c>
      <c r="R101" s="442">
        <v>1548.88</v>
      </c>
      <c r="S101" s="442"/>
      <c r="T101" s="21">
        <f t="shared" si="8"/>
        <v>5124.1400000000003</v>
      </c>
      <c r="U101" s="447">
        <f>SUM(U5:V100)</f>
        <v>908.27699109999992</v>
      </c>
      <c r="V101" s="447"/>
      <c r="W101" s="189">
        <f>SUM(W5:W100)</f>
        <v>1792.3447423799998</v>
      </c>
      <c r="X101" s="137">
        <f>SUM(X5:X100)</f>
        <v>4145.0958694399997</v>
      </c>
      <c r="Y101" s="185">
        <v>5382.86</v>
      </c>
      <c r="Z101" s="134">
        <f t="shared" si="9"/>
        <v>12228.577602919999</v>
      </c>
      <c r="AA101" s="196">
        <v>6303.6321352100003</v>
      </c>
      <c r="AB101" s="197">
        <v>5513.7015715100006</v>
      </c>
      <c r="AC101" s="202">
        <f t="shared" si="5"/>
        <v>100</v>
      </c>
      <c r="AD101" s="136"/>
      <c r="AE101" s="136"/>
    </row>
    <row r="102" spans="1:31">
      <c r="W102" s="188"/>
    </row>
    <row r="103" spans="1:31">
      <c r="W103" s="188"/>
    </row>
  </sheetData>
  <mergeCells count="142">
    <mergeCell ref="U101:V101"/>
    <mergeCell ref="U14:V14"/>
    <mergeCell ref="U13:V13"/>
    <mergeCell ref="U11:V11"/>
    <mergeCell ref="U44:V44"/>
    <mergeCell ref="U46:V46"/>
    <mergeCell ref="U47:V47"/>
    <mergeCell ref="U48:V48"/>
    <mergeCell ref="U49:V49"/>
    <mergeCell ref="U51:V51"/>
    <mergeCell ref="U39:V39"/>
    <mergeCell ref="U38:V38"/>
    <mergeCell ref="U37:V37"/>
    <mergeCell ref="U36:V36"/>
    <mergeCell ref="U34:V34"/>
    <mergeCell ref="U33:V33"/>
    <mergeCell ref="U52:V52"/>
    <mergeCell ref="U53:V53"/>
    <mergeCell ref="U54:V54"/>
    <mergeCell ref="U55:V55"/>
    <mergeCell ref="U56:V56"/>
    <mergeCell ref="U57:V57"/>
    <mergeCell ref="U58:V58"/>
    <mergeCell ref="U50:V50"/>
    <mergeCell ref="U10:V10"/>
    <mergeCell ref="U12:V12"/>
    <mergeCell ref="U26:V26"/>
    <mergeCell ref="U35:V35"/>
    <mergeCell ref="U32:V32"/>
    <mergeCell ref="U31:V31"/>
    <mergeCell ref="U29:V29"/>
    <mergeCell ref="U28:V28"/>
    <mergeCell ref="U27:V27"/>
    <mergeCell ref="U24:V24"/>
    <mergeCell ref="U23:V23"/>
    <mergeCell ref="U22:V22"/>
    <mergeCell ref="U21:V21"/>
    <mergeCell ref="U20:V20"/>
    <mergeCell ref="U19:V19"/>
    <mergeCell ref="U18:V18"/>
    <mergeCell ref="U17:V17"/>
    <mergeCell ref="U16:V16"/>
    <mergeCell ref="U15:V15"/>
    <mergeCell ref="U45:V45"/>
    <mergeCell ref="U40:V40"/>
    <mergeCell ref="U41:V41"/>
    <mergeCell ref="U42:V42"/>
    <mergeCell ref="U43:V43"/>
    <mergeCell ref="R95:S95"/>
    <mergeCell ref="R98:S98"/>
    <mergeCell ref="R100:S100"/>
    <mergeCell ref="R76:S76"/>
    <mergeCell ref="R77:S77"/>
    <mergeCell ref="R79:S79"/>
    <mergeCell ref="R80:S80"/>
    <mergeCell ref="R81:S81"/>
    <mergeCell ref="R82:S82"/>
    <mergeCell ref="R69:S69"/>
    <mergeCell ref="R70:S70"/>
    <mergeCell ref="R71:S71"/>
    <mergeCell ref="R72:S72"/>
    <mergeCell ref="R73:S73"/>
    <mergeCell ref="R74:S74"/>
    <mergeCell ref="R65:S65"/>
    <mergeCell ref="R66:S66"/>
    <mergeCell ref="R67:S67"/>
    <mergeCell ref="R68:S68"/>
    <mergeCell ref="R101:S101"/>
    <mergeCell ref="R89:S89"/>
    <mergeCell ref="R91:S91"/>
    <mergeCell ref="R92:S92"/>
    <mergeCell ref="R93:S93"/>
    <mergeCell ref="R94:S94"/>
    <mergeCell ref="R96:S96"/>
    <mergeCell ref="R83:S83"/>
    <mergeCell ref="R84:S84"/>
    <mergeCell ref="R85:S85"/>
    <mergeCell ref="R86:S86"/>
    <mergeCell ref="R88:S88"/>
    <mergeCell ref="R90:S90"/>
    <mergeCell ref="R51:S51"/>
    <mergeCell ref="R52:S52"/>
    <mergeCell ref="R53:S53"/>
    <mergeCell ref="R48:S48"/>
    <mergeCell ref="R49:S49"/>
    <mergeCell ref="R50:S50"/>
    <mergeCell ref="R45:S45"/>
    <mergeCell ref="R46:S46"/>
    <mergeCell ref="R47:S47"/>
    <mergeCell ref="R61:S61"/>
    <mergeCell ref="R62:S62"/>
    <mergeCell ref="R64:S64"/>
    <mergeCell ref="R58:S58"/>
    <mergeCell ref="R59:S59"/>
    <mergeCell ref="R60:S60"/>
    <mergeCell ref="R54:S54"/>
    <mergeCell ref="R55:S55"/>
    <mergeCell ref="R57:S57"/>
    <mergeCell ref="R42:S42"/>
    <mergeCell ref="R43:S43"/>
    <mergeCell ref="R44:S44"/>
    <mergeCell ref="R40:S40"/>
    <mergeCell ref="R38:S38"/>
    <mergeCell ref="R41:S41"/>
    <mergeCell ref="R36:S36"/>
    <mergeCell ref="R32:S32"/>
    <mergeCell ref="R33:S33"/>
    <mergeCell ref="R34:S34"/>
    <mergeCell ref="R39:S39"/>
    <mergeCell ref="R37:S37"/>
    <mergeCell ref="R28:S28"/>
    <mergeCell ref="R29:S29"/>
    <mergeCell ref="R31:S31"/>
    <mergeCell ref="R23:S23"/>
    <mergeCell ref="R24:S24"/>
    <mergeCell ref="R27:S27"/>
    <mergeCell ref="R20:S20"/>
    <mergeCell ref="R22:S22"/>
    <mergeCell ref="R21:S21"/>
    <mergeCell ref="R17:S17"/>
    <mergeCell ref="R18:S18"/>
    <mergeCell ref="R19:S19"/>
    <mergeCell ref="R14:S14"/>
    <mergeCell ref="R15:S15"/>
    <mergeCell ref="R16:S16"/>
    <mergeCell ref="R11:S11"/>
    <mergeCell ref="R13:S13"/>
    <mergeCell ref="R9:S9"/>
    <mergeCell ref="U9:V9"/>
    <mergeCell ref="R5:S5"/>
    <mergeCell ref="U5:V5"/>
    <mergeCell ref="R6:S6"/>
    <mergeCell ref="U6:V6"/>
    <mergeCell ref="R8:S8"/>
    <mergeCell ref="U8:V8"/>
    <mergeCell ref="B2:R2"/>
    <mergeCell ref="S2:U2"/>
    <mergeCell ref="V2:W2"/>
    <mergeCell ref="R3:S3"/>
    <mergeCell ref="U3:V3"/>
    <mergeCell ref="R4:S4"/>
    <mergeCell ref="U4:V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4"/>
  <sheetViews>
    <sheetView workbookViewId="0">
      <pane xSplit="2" ySplit="3" topLeftCell="S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ColWidth="9.140625" defaultRowHeight="15"/>
  <cols>
    <col min="1" max="1" width="9.140625" style="32"/>
    <col min="2" max="2" width="38.42578125" style="32" customWidth="1"/>
    <col min="3" max="3" width="16.5703125" style="32" customWidth="1"/>
    <col min="4" max="4" width="20.7109375" style="32" customWidth="1"/>
    <col min="5" max="5" width="22.28515625" style="32" customWidth="1"/>
    <col min="6" max="6" width="20.5703125" style="44" customWidth="1"/>
    <col min="7" max="7" width="22" style="67" customWidth="1"/>
    <col min="8" max="9" width="16" style="32" customWidth="1"/>
    <col min="10" max="10" width="16.42578125" style="32" customWidth="1"/>
    <col min="11" max="11" width="18.85546875" style="69" customWidth="1"/>
    <col min="12" max="12" width="21.140625" style="67" customWidth="1"/>
    <col min="13" max="13" width="18.5703125" style="32" customWidth="1"/>
    <col min="14" max="14" width="17.42578125" style="32" customWidth="1"/>
    <col min="15" max="15" width="18.5703125" style="32" customWidth="1"/>
    <col min="16" max="16" width="18.85546875" style="69" customWidth="1"/>
    <col min="17" max="17" width="21.140625" style="67" customWidth="1"/>
    <col min="18" max="18" width="15.5703125" style="32" customWidth="1"/>
    <col min="19" max="19" width="17" style="32" customWidth="1"/>
    <col min="20" max="20" width="16.42578125" style="32" customWidth="1"/>
    <col min="21" max="21" width="18.85546875" style="69" customWidth="1"/>
    <col min="22" max="22" width="21.140625" style="67" customWidth="1"/>
    <col min="23" max="23" width="19.5703125" style="136" customWidth="1"/>
    <col min="24" max="24" width="21.140625" style="67" customWidth="1"/>
    <col min="25" max="26" width="9.140625" style="32"/>
    <col min="27" max="27" width="8.28515625" style="32" customWidth="1"/>
    <col min="28" max="16384" width="9.140625" style="32"/>
  </cols>
  <sheetData>
    <row r="2" spans="1:24" ht="21.75" thickBot="1">
      <c r="A2" s="29" t="s">
        <v>127</v>
      </c>
      <c r="B2" s="30"/>
      <c r="C2" s="30"/>
      <c r="D2" s="30"/>
      <c r="E2" s="30"/>
      <c r="F2" s="31"/>
    </row>
    <row r="3" spans="1:24" ht="23.25">
      <c r="A3" s="452" t="s">
        <v>128</v>
      </c>
      <c r="B3" s="453"/>
      <c r="C3" s="453"/>
      <c r="D3" s="453"/>
      <c r="E3" s="453"/>
      <c r="F3" s="453"/>
      <c r="G3" s="454"/>
      <c r="H3" s="69"/>
      <c r="I3" s="69"/>
      <c r="J3" s="69"/>
      <c r="L3" s="72"/>
      <c r="M3" s="69"/>
      <c r="N3" s="69"/>
      <c r="O3" s="69"/>
      <c r="Q3" s="72"/>
      <c r="V3" s="72"/>
      <c r="W3" s="136">
        <v>2017</v>
      </c>
      <c r="X3" s="72"/>
    </row>
    <row r="4" spans="1:24">
      <c r="A4" s="33" t="s">
        <v>129</v>
      </c>
      <c r="B4" s="34" t="s">
        <v>130</v>
      </c>
      <c r="C4" s="35" t="s">
        <v>131</v>
      </c>
      <c r="D4" s="35" t="s">
        <v>132</v>
      </c>
      <c r="E4" s="36" t="s">
        <v>133</v>
      </c>
      <c r="F4" s="37" t="s">
        <v>134</v>
      </c>
      <c r="G4" s="45" t="s">
        <v>213</v>
      </c>
      <c r="H4" s="62" t="s">
        <v>195</v>
      </c>
      <c r="I4" s="62" t="s">
        <v>196</v>
      </c>
      <c r="J4" s="62" t="s">
        <v>197</v>
      </c>
      <c r="K4" s="70" t="s">
        <v>304</v>
      </c>
      <c r="L4" s="45" t="s">
        <v>305</v>
      </c>
      <c r="M4" s="62" t="s">
        <v>306</v>
      </c>
      <c r="N4" s="62" t="s">
        <v>307</v>
      </c>
      <c r="O4" s="62" t="s">
        <v>308</v>
      </c>
      <c r="P4" s="70" t="s">
        <v>309</v>
      </c>
      <c r="Q4" s="45" t="s">
        <v>336</v>
      </c>
      <c r="R4" s="62" t="s">
        <v>337</v>
      </c>
      <c r="S4" s="62" t="s">
        <v>338</v>
      </c>
      <c r="T4" s="62" t="s">
        <v>339</v>
      </c>
      <c r="U4" s="70" t="s">
        <v>340</v>
      </c>
      <c r="V4" s="45" t="s">
        <v>341</v>
      </c>
      <c r="W4" s="116" t="s">
        <v>42</v>
      </c>
      <c r="X4" s="45" t="s">
        <v>341</v>
      </c>
    </row>
    <row r="5" spans="1:24">
      <c r="A5" s="38">
        <v>1</v>
      </c>
      <c r="B5" s="39" t="s">
        <v>145</v>
      </c>
      <c r="C5" s="40">
        <v>29589222.870000001</v>
      </c>
      <c r="D5" s="40">
        <v>33212738.010000002</v>
      </c>
      <c r="E5" s="41">
        <v>19996132.359999999</v>
      </c>
      <c r="F5" s="42">
        <f>SUM(C5:E5)</f>
        <v>82798093.24000001</v>
      </c>
      <c r="G5" s="68">
        <f>F5/F$31*100</f>
        <v>9.1160330719841944</v>
      </c>
      <c r="H5" s="46">
        <v>42895760.909999996</v>
      </c>
      <c r="I5" s="46">
        <v>243997326.46000001</v>
      </c>
      <c r="J5" s="47">
        <v>302949729.74000001</v>
      </c>
      <c r="K5" s="71">
        <f>SUM(H5:J5)</f>
        <v>589842817.11000001</v>
      </c>
      <c r="L5" s="68">
        <f>K5/K$31*100</f>
        <v>32.909004789266461</v>
      </c>
      <c r="M5" s="46">
        <v>419396464.73000002</v>
      </c>
      <c r="N5" s="46">
        <v>40039775</v>
      </c>
      <c r="O5" s="47"/>
      <c r="P5" s="71">
        <f>O5+N5+M5</f>
        <v>459436239.73000002</v>
      </c>
      <c r="Q5" s="68">
        <f>P5/P$31*100</f>
        <v>11.083852169460439</v>
      </c>
      <c r="R5" s="132">
        <v>61365741.619999997</v>
      </c>
      <c r="S5" s="132">
        <v>182468419</v>
      </c>
      <c r="T5" s="132">
        <v>99374788.659999996</v>
      </c>
      <c r="U5" s="71">
        <f>T5+S5+R5</f>
        <v>343208949.27999997</v>
      </c>
      <c r="V5" s="68">
        <f>U5/U$31*100</f>
        <v>6.3759624954913035</v>
      </c>
      <c r="W5" s="115">
        <f>U5+P5+K5+F5</f>
        <v>1475286099.3599999</v>
      </c>
      <c r="X5" s="68">
        <f>W5/W$31*100</f>
        <v>12.064260770155895</v>
      </c>
    </row>
    <row r="6" spans="1:24">
      <c r="A6" s="38">
        <v>2</v>
      </c>
      <c r="B6" s="39" t="s">
        <v>136</v>
      </c>
      <c r="C6" s="40">
        <v>20694365.829999998</v>
      </c>
      <c r="D6" s="40">
        <v>13132617.49</v>
      </c>
      <c r="E6" s="41">
        <v>12688437.41</v>
      </c>
      <c r="F6" s="42">
        <f t="shared" ref="F6:F30" si="0">SUM(C6:E6)</f>
        <v>46515420.730000004</v>
      </c>
      <c r="G6" s="68">
        <f t="shared" ref="G6:G31" si="1">F6/F$31*100</f>
        <v>5.1213270395348438</v>
      </c>
      <c r="H6" s="46">
        <v>228688315.72</v>
      </c>
      <c r="I6" s="46">
        <v>114049076.09999999</v>
      </c>
      <c r="J6" s="47"/>
      <c r="K6" s="71">
        <f t="shared" ref="K6:K30" si="2">SUM(H6:J6)</f>
        <v>342737391.81999999</v>
      </c>
      <c r="L6" s="68">
        <f t="shared" ref="L6:L31" si="3">K6/K$31*100</f>
        <v>19.12229180670284</v>
      </c>
      <c r="M6" s="46">
        <v>36972963.780000001</v>
      </c>
      <c r="N6" s="46">
        <v>108209075.47</v>
      </c>
      <c r="O6" s="47">
        <v>347444690.25999999</v>
      </c>
      <c r="P6" s="71">
        <f t="shared" ref="P6:P8" si="4">O6+N6+M6</f>
        <v>492626729.50999999</v>
      </c>
      <c r="Q6" s="68">
        <f t="shared" ref="Q6:Q31" si="5">P6/P$31*100</f>
        <v>11.884569331802053</v>
      </c>
      <c r="R6" s="132">
        <v>85584945.090000004</v>
      </c>
      <c r="S6" s="132">
        <v>201770887.34999999</v>
      </c>
      <c r="T6" s="132">
        <v>90837486.329999998</v>
      </c>
      <c r="U6" s="71">
        <f t="shared" ref="U6:U30" si="6">T6+S6+R6</f>
        <v>378193318.76999998</v>
      </c>
      <c r="V6" s="68">
        <f t="shared" ref="V6:X31" si="7">U6/U$31*100</f>
        <v>7.0258844403141136</v>
      </c>
      <c r="W6" s="115">
        <f t="shared" ref="W6:W30" si="8">U6+P6+K6+F6</f>
        <v>1260072860.8299999</v>
      </c>
      <c r="X6" s="68">
        <f t="shared" si="7"/>
        <v>10.30433865610491</v>
      </c>
    </row>
    <row r="7" spans="1:24" ht="15.75" thickBot="1">
      <c r="A7" s="38">
        <v>3</v>
      </c>
      <c r="B7" s="39" t="s">
        <v>156</v>
      </c>
      <c r="C7" s="40">
        <v>16497672.5</v>
      </c>
      <c r="D7" s="40">
        <v>174886610.25</v>
      </c>
      <c r="E7" s="41">
        <v>40147781.700000003</v>
      </c>
      <c r="F7" s="42">
        <f t="shared" si="0"/>
        <v>231532064.44999999</v>
      </c>
      <c r="G7" s="68">
        <f t="shared" si="1"/>
        <v>25.491576848672072</v>
      </c>
      <c r="H7" s="46">
        <v>19492343.469999999</v>
      </c>
      <c r="I7" s="46">
        <v>94903706.790000007</v>
      </c>
      <c r="J7" s="47">
        <v>220851124.49000001</v>
      </c>
      <c r="K7" s="71">
        <f t="shared" si="2"/>
        <v>335247174.75</v>
      </c>
      <c r="L7" s="68">
        <f t="shared" si="3"/>
        <v>18.704391338511996</v>
      </c>
      <c r="M7" s="46">
        <v>535993875.81</v>
      </c>
      <c r="N7" s="46"/>
      <c r="O7" s="47"/>
      <c r="P7" s="71">
        <f t="shared" si="4"/>
        <v>535993875.81</v>
      </c>
      <c r="Q7" s="68">
        <f t="shared" si="5"/>
        <v>12.930797289098248</v>
      </c>
      <c r="R7" s="132">
        <v>11000000</v>
      </c>
      <c r="S7" s="132">
        <v>1928085</v>
      </c>
      <c r="T7" s="132">
        <v>1928085</v>
      </c>
      <c r="U7" s="71">
        <f t="shared" si="6"/>
        <v>14856170</v>
      </c>
      <c r="V7" s="68">
        <f t="shared" si="7"/>
        <v>0.27599042200197915</v>
      </c>
      <c r="W7" s="115">
        <f t="shared" si="8"/>
        <v>1117629285.01</v>
      </c>
      <c r="X7" s="68">
        <f t="shared" si="7"/>
        <v>9.1394958202160268</v>
      </c>
    </row>
    <row r="8" spans="1:24" ht="15.75" thickBot="1">
      <c r="A8" s="38">
        <v>4</v>
      </c>
      <c r="B8" s="39" t="s">
        <v>148</v>
      </c>
      <c r="C8" s="40">
        <v>900000</v>
      </c>
      <c r="D8" s="40">
        <v>5180275</v>
      </c>
      <c r="E8" s="41">
        <v>5110336.3</v>
      </c>
      <c r="F8" s="42">
        <f t="shared" si="0"/>
        <v>11190611.300000001</v>
      </c>
      <c r="G8" s="68">
        <f t="shared" si="1"/>
        <v>1.232081304225455</v>
      </c>
      <c r="H8" s="46"/>
      <c r="I8" s="46"/>
      <c r="J8" s="47"/>
      <c r="K8" s="71">
        <f t="shared" si="2"/>
        <v>0</v>
      </c>
      <c r="L8" s="68">
        <f t="shared" si="3"/>
        <v>0</v>
      </c>
      <c r="M8" s="114">
        <v>5399960.2400000002</v>
      </c>
      <c r="N8" s="114">
        <v>1518423.48</v>
      </c>
      <c r="O8" s="98"/>
      <c r="P8" s="71">
        <f t="shared" si="4"/>
        <v>6918383.7200000007</v>
      </c>
      <c r="Q8" s="68">
        <f t="shared" si="5"/>
        <v>0.16690529778222593</v>
      </c>
      <c r="R8" s="132">
        <v>524000</v>
      </c>
      <c r="S8" s="132">
        <v>11260000</v>
      </c>
      <c r="U8" s="71">
        <f t="shared" si="6"/>
        <v>11784000</v>
      </c>
      <c r="V8" s="68">
        <f t="shared" si="7"/>
        <v>0.21891719957911915</v>
      </c>
      <c r="W8" s="115">
        <f t="shared" si="8"/>
        <v>29892995.02</v>
      </c>
      <c r="X8" s="68">
        <f t="shared" si="7"/>
        <v>0.24445216916142634</v>
      </c>
    </row>
    <row r="9" spans="1:24" ht="15.75" thickBot="1">
      <c r="A9" s="38">
        <v>5</v>
      </c>
      <c r="B9" s="39" t="s">
        <v>141</v>
      </c>
      <c r="C9" s="40">
        <v>1034206</v>
      </c>
      <c r="D9" s="40">
        <v>2017514.37</v>
      </c>
      <c r="E9" s="41"/>
      <c r="F9" s="42">
        <f t="shared" si="0"/>
        <v>3051720.37</v>
      </c>
      <c r="G9" s="68">
        <f t="shared" si="1"/>
        <v>0.33599304924486012</v>
      </c>
      <c r="H9" s="46"/>
      <c r="I9" s="46"/>
      <c r="J9" s="47"/>
      <c r="K9" s="71">
        <f t="shared" si="2"/>
        <v>0</v>
      </c>
      <c r="L9" s="68">
        <f t="shared" si="3"/>
        <v>0</v>
      </c>
      <c r="M9" s="147">
        <v>645064</v>
      </c>
      <c r="N9" s="149"/>
      <c r="O9" s="97"/>
      <c r="P9" s="71">
        <f>O9+N9+M9</f>
        <v>645064</v>
      </c>
      <c r="Q9" s="68">
        <f t="shared" si="5"/>
        <v>1.5562102850316282E-2</v>
      </c>
      <c r="R9" s="132">
        <v>4594785.93</v>
      </c>
      <c r="S9" s="132">
        <v>5128624.38</v>
      </c>
      <c r="T9" s="132">
        <v>104423827.67</v>
      </c>
      <c r="U9" s="71">
        <f t="shared" si="6"/>
        <v>114147237.97999999</v>
      </c>
      <c r="V9" s="68">
        <f t="shared" si="7"/>
        <v>2.1205697282987837</v>
      </c>
      <c r="W9" s="115">
        <f t="shared" si="8"/>
        <v>117844022.34999999</v>
      </c>
      <c r="X9" s="68">
        <f t="shared" si="7"/>
        <v>0.96367817500024822</v>
      </c>
    </row>
    <row r="10" spans="1:24" ht="15.75" thickBot="1">
      <c r="A10" s="38">
        <v>6</v>
      </c>
      <c r="B10" s="39" t="s">
        <v>157</v>
      </c>
      <c r="C10" s="40">
        <v>13448703.550000001</v>
      </c>
      <c r="D10" s="40">
        <v>28111599.27</v>
      </c>
      <c r="E10" s="41">
        <v>53597940.789999999</v>
      </c>
      <c r="F10" s="42">
        <f t="shared" si="0"/>
        <v>95158243.609999999</v>
      </c>
      <c r="G10" s="68">
        <f t="shared" si="1"/>
        <v>10.476880105272922</v>
      </c>
      <c r="H10" s="46">
        <v>110326493.70999999</v>
      </c>
      <c r="I10" s="46">
        <v>45879674.759999998</v>
      </c>
      <c r="J10" s="47">
        <v>14025708.42</v>
      </c>
      <c r="K10" s="71">
        <f t="shared" si="2"/>
        <v>170231876.88999999</v>
      </c>
      <c r="L10" s="68">
        <f t="shared" si="3"/>
        <v>9.4977195438392172</v>
      </c>
      <c r="M10" s="148">
        <v>0</v>
      </c>
      <c r="N10" s="149">
        <v>0</v>
      </c>
      <c r="O10" s="149">
        <v>0</v>
      </c>
      <c r="P10" s="71">
        <f>O10+N10+M10</f>
        <v>0</v>
      </c>
      <c r="Q10" s="68">
        <f t="shared" si="5"/>
        <v>0</v>
      </c>
      <c r="R10" s="117">
        <v>0</v>
      </c>
      <c r="S10" s="32">
        <v>0</v>
      </c>
      <c r="T10" s="133">
        <v>0</v>
      </c>
      <c r="U10" s="71">
        <f t="shared" si="6"/>
        <v>0</v>
      </c>
      <c r="V10" s="68">
        <f t="shared" si="7"/>
        <v>0</v>
      </c>
      <c r="W10" s="115">
        <f t="shared" si="8"/>
        <v>265390120.5</v>
      </c>
      <c r="X10" s="68">
        <f t="shared" si="7"/>
        <v>2.1702472631742782</v>
      </c>
    </row>
    <row r="11" spans="1:24" ht="15.75" thickBot="1">
      <c r="A11" s="38">
        <v>7</v>
      </c>
      <c r="B11" s="39" t="s">
        <v>342</v>
      </c>
      <c r="C11" s="40"/>
      <c r="D11" s="40"/>
      <c r="E11" s="41"/>
      <c r="F11" s="42">
        <f t="shared" si="0"/>
        <v>0</v>
      </c>
      <c r="G11" s="68">
        <f t="shared" si="1"/>
        <v>0</v>
      </c>
      <c r="H11" s="46"/>
      <c r="I11" s="46"/>
      <c r="J11" s="47"/>
      <c r="K11" s="71">
        <f t="shared" si="2"/>
        <v>0</v>
      </c>
      <c r="L11" s="68">
        <f t="shared" si="3"/>
        <v>0</v>
      </c>
      <c r="M11" s="99">
        <v>0</v>
      </c>
      <c r="N11" s="150">
        <v>624984</v>
      </c>
      <c r="O11" s="152">
        <v>0</v>
      </c>
      <c r="P11" s="71">
        <f>O11+N11+M11</f>
        <v>624984</v>
      </c>
      <c r="Q11" s="68">
        <f t="shared" si="5"/>
        <v>1.507767490946956E-2</v>
      </c>
      <c r="R11" s="117"/>
      <c r="S11" s="132">
        <v>6660652.8799999999</v>
      </c>
      <c r="U11" s="71">
        <f t="shared" si="6"/>
        <v>6660652.8799999999</v>
      </c>
      <c r="V11" s="68">
        <f t="shared" si="7"/>
        <v>0.12373824472659493</v>
      </c>
      <c r="W11" s="115">
        <f t="shared" si="8"/>
        <v>7285636.8799999999</v>
      </c>
      <c r="X11" s="68">
        <f t="shared" si="7"/>
        <v>5.9578832360120147E-2</v>
      </c>
    </row>
    <row r="12" spans="1:24" ht="15.75" thickBot="1">
      <c r="A12" s="38">
        <v>8</v>
      </c>
      <c r="B12" s="39" t="s">
        <v>147</v>
      </c>
      <c r="C12" s="40">
        <v>54074519.560000002</v>
      </c>
      <c r="D12" s="40">
        <v>45194127.5</v>
      </c>
      <c r="E12" s="41">
        <v>35786164</v>
      </c>
      <c r="F12" s="42">
        <f t="shared" si="0"/>
        <v>135054811.06</v>
      </c>
      <c r="G12" s="68">
        <f t="shared" si="1"/>
        <v>14.869474355947579</v>
      </c>
      <c r="H12" s="46">
        <v>90235415.129999995</v>
      </c>
      <c r="I12" s="46">
        <v>40981690</v>
      </c>
      <c r="J12" s="47">
        <v>41819475.770000003</v>
      </c>
      <c r="K12" s="71">
        <f t="shared" si="2"/>
        <v>173036580.90000001</v>
      </c>
      <c r="L12" s="68">
        <f t="shared" si="3"/>
        <v>9.6542019405390693</v>
      </c>
      <c r="M12" s="141">
        <v>14878615.119999999</v>
      </c>
      <c r="N12" s="149"/>
      <c r="O12" s="149"/>
      <c r="P12" s="71">
        <f>O12+N12+M12</f>
        <v>14878615.119999999</v>
      </c>
      <c r="Q12" s="68">
        <f t="shared" si="5"/>
        <v>0.358945064005604</v>
      </c>
      <c r="R12" s="132">
        <v>48200</v>
      </c>
      <c r="S12" s="132">
        <v>5027865</v>
      </c>
      <c r="T12" s="132">
        <v>2919745</v>
      </c>
      <c r="U12" s="71">
        <f t="shared" si="6"/>
        <v>7995810</v>
      </c>
      <c r="V12" s="68">
        <f t="shared" si="7"/>
        <v>0.14854211927755573</v>
      </c>
      <c r="W12" s="115">
        <f t="shared" si="8"/>
        <v>330965817.08000004</v>
      </c>
      <c r="X12" s="68">
        <f t="shared" si="7"/>
        <v>2.7064973532882846</v>
      </c>
    </row>
    <row r="13" spans="1:24" ht="15.75" thickBot="1">
      <c r="A13" s="38">
        <v>9</v>
      </c>
      <c r="B13" s="39" t="s">
        <v>143</v>
      </c>
      <c r="C13" s="40">
        <v>6781354.7199999997</v>
      </c>
      <c r="D13" s="40">
        <v>23237655.559999999</v>
      </c>
      <c r="E13" s="41">
        <v>18345197.25</v>
      </c>
      <c r="F13" s="42">
        <f t="shared" si="0"/>
        <v>48364207.530000001</v>
      </c>
      <c r="G13" s="68">
        <f t="shared" si="1"/>
        <v>5.3248776401869105</v>
      </c>
      <c r="H13" s="46">
        <v>9311058.5800000001</v>
      </c>
      <c r="I13" s="46">
        <v>18505064.289999999</v>
      </c>
      <c r="J13" s="47">
        <v>11695563.029999999</v>
      </c>
      <c r="K13" s="71">
        <f t="shared" si="2"/>
        <v>39511685.899999999</v>
      </c>
      <c r="L13" s="68">
        <f t="shared" si="3"/>
        <v>2.204469093793509</v>
      </c>
      <c r="M13" s="141">
        <v>14421812.93</v>
      </c>
      <c r="N13" s="151">
        <v>11965</v>
      </c>
      <c r="O13" s="114">
        <v>707073.06</v>
      </c>
      <c r="P13" s="71">
        <f>O13+N13+M13</f>
        <v>15140850.99</v>
      </c>
      <c r="Q13" s="68">
        <f t="shared" si="5"/>
        <v>0.36527147747772798</v>
      </c>
      <c r="R13" s="132">
        <v>51149970</v>
      </c>
      <c r="S13" s="132">
        <v>3078430</v>
      </c>
      <c r="T13" s="132">
        <v>13668438</v>
      </c>
      <c r="U13" s="71">
        <f t="shared" si="6"/>
        <v>67896838</v>
      </c>
      <c r="V13" s="68">
        <f t="shared" si="7"/>
        <v>1.2613531598130618</v>
      </c>
      <c r="W13" s="115">
        <f t="shared" si="8"/>
        <v>170913582.41999999</v>
      </c>
      <c r="X13" s="68">
        <f t="shared" si="7"/>
        <v>1.3976584124061859</v>
      </c>
    </row>
    <row r="14" spans="1:24" ht="15.75" thickBot="1">
      <c r="A14" s="38">
        <v>10</v>
      </c>
      <c r="B14" s="39" t="s">
        <v>138</v>
      </c>
      <c r="C14" s="40"/>
      <c r="D14" s="40">
        <v>3174714.29</v>
      </c>
      <c r="E14" s="41">
        <v>17651016.059999999</v>
      </c>
      <c r="F14" s="42">
        <f t="shared" si="0"/>
        <v>20825730.349999998</v>
      </c>
      <c r="G14" s="68">
        <f t="shared" si="1"/>
        <v>2.2929036067114259</v>
      </c>
      <c r="H14" s="46">
        <v>6203845.04</v>
      </c>
      <c r="I14" s="46">
        <v>4614455</v>
      </c>
      <c r="J14" s="47"/>
      <c r="K14" s="71">
        <f t="shared" si="2"/>
        <v>10818300.039999999</v>
      </c>
      <c r="L14" s="68">
        <f t="shared" si="3"/>
        <v>0.60358366246187123</v>
      </c>
      <c r="M14" s="142">
        <v>159965</v>
      </c>
      <c r="N14" s="46">
        <v>1293652.24</v>
      </c>
      <c r="O14" s="47"/>
      <c r="P14" s="71">
        <f t="shared" ref="P14:P30" si="9">O14+N14+M14</f>
        <v>1453617.24</v>
      </c>
      <c r="Q14" s="68">
        <f t="shared" si="5"/>
        <v>3.5068366850223992E-2</v>
      </c>
      <c r="R14" s="132">
        <v>4999980</v>
      </c>
      <c r="S14" s="132">
        <v>651627</v>
      </c>
      <c r="T14" s="132">
        <v>3449980</v>
      </c>
      <c r="U14" s="71">
        <f t="shared" si="6"/>
        <v>9101587</v>
      </c>
      <c r="V14" s="68">
        <f t="shared" si="7"/>
        <v>0.16908468582533234</v>
      </c>
      <c r="W14" s="115">
        <f t="shared" si="8"/>
        <v>42199234.629999995</v>
      </c>
      <c r="X14" s="68">
        <f t="shared" si="7"/>
        <v>0.34508735024221338</v>
      </c>
    </row>
    <row r="15" spans="1:24" ht="15.75" thickBot="1">
      <c r="A15" s="38">
        <v>11</v>
      </c>
      <c r="B15" s="39" t="s">
        <v>142</v>
      </c>
      <c r="C15" s="40"/>
      <c r="D15" s="40"/>
      <c r="E15" s="41"/>
      <c r="F15" s="42">
        <f t="shared" si="0"/>
        <v>0</v>
      </c>
      <c r="G15" s="68">
        <f t="shared" si="1"/>
        <v>0</v>
      </c>
      <c r="H15" s="46"/>
      <c r="I15" s="46"/>
      <c r="J15" s="47"/>
      <c r="K15" s="71">
        <f t="shared" si="2"/>
        <v>0</v>
      </c>
      <c r="L15" s="68">
        <f t="shared" si="3"/>
        <v>0</v>
      </c>
      <c r="M15" s="142">
        <v>5639887.2000000002</v>
      </c>
      <c r="N15" s="143">
        <v>19634638.699999999</v>
      </c>
      <c r="O15" s="132">
        <v>5146055</v>
      </c>
      <c r="P15" s="71">
        <f t="shared" si="9"/>
        <v>30420580.899999999</v>
      </c>
      <c r="Q15" s="68">
        <f t="shared" si="5"/>
        <v>0.73389339465877346</v>
      </c>
      <c r="R15" s="132">
        <v>22665499.219999999</v>
      </c>
      <c r="S15" s="132">
        <v>8386161.1799999997</v>
      </c>
      <c r="T15" s="132">
        <v>14877362.76</v>
      </c>
      <c r="U15" s="71">
        <f t="shared" si="6"/>
        <v>45929023.159999996</v>
      </c>
      <c r="V15" s="68">
        <f t="shared" si="7"/>
        <v>0.85324619225998855</v>
      </c>
      <c r="W15" s="115">
        <f t="shared" si="8"/>
        <v>76349604.060000002</v>
      </c>
      <c r="X15" s="68">
        <f t="shared" si="7"/>
        <v>0.62435451230617589</v>
      </c>
    </row>
    <row r="16" spans="1:24" ht="15.75" thickBot="1">
      <c r="A16" s="38">
        <v>12</v>
      </c>
      <c r="B16" s="39" t="s">
        <v>144</v>
      </c>
      <c r="C16" s="40">
        <v>14339702.199999999</v>
      </c>
      <c r="D16" s="40">
        <v>118980454.8</v>
      </c>
      <c r="E16" s="41">
        <v>17607949.510000002</v>
      </c>
      <c r="F16" s="42">
        <f t="shared" si="0"/>
        <v>150928106.50999999</v>
      </c>
      <c r="G16" s="68">
        <f t="shared" si="1"/>
        <v>16.617117092890108</v>
      </c>
      <c r="H16" s="46">
        <v>7300342.0999999996</v>
      </c>
      <c r="I16" s="46">
        <v>40249300.310000002</v>
      </c>
      <c r="J16" s="47"/>
      <c r="K16" s="71">
        <f t="shared" si="2"/>
        <v>47549642.410000004</v>
      </c>
      <c r="L16" s="68">
        <f t="shared" si="3"/>
        <v>2.6529294998717861</v>
      </c>
      <c r="M16" s="144">
        <v>13749935</v>
      </c>
      <c r="N16" s="106"/>
      <c r="O16" s="106"/>
      <c r="P16" s="71">
        <f t="shared" si="9"/>
        <v>13749935</v>
      </c>
      <c r="Q16" s="68">
        <f t="shared" si="5"/>
        <v>0.33171577185389917</v>
      </c>
      <c r="R16" s="132">
        <v>949940</v>
      </c>
      <c r="S16" s="132">
        <v>3399940</v>
      </c>
      <c r="U16" s="71">
        <f t="shared" si="6"/>
        <v>4349880</v>
      </c>
      <c r="V16" s="68">
        <f t="shared" si="7"/>
        <v>8.0809873396573223E-2</v>
      </c>
      <c r="W16" s="115">
        <f t="shared" si="8"/>
        <v>216577563.91999999</v>
      </c>
      <c r="X16" s="68">
        <f t="shared" si="7"/>
        <v>1.7710789854452487</v>
      </c>
    </row>
    <row r="17" spans="1:24" ht="15.75" thickBot="1">
      <c r="A17" s="38">
        <v>13</v>
      </c>
      <c r="B17" s="39" t="s">
        <v>154</v>
      </c>
      <c r="C17" s="40">
        <v>12250000</v>
      </c>
      <c r="D17" s="40">
        <v>6111200</v>
      </c>
      <c r="E17" s="41"/>
      <c r="F17" s="42">
        <f t="shared" si="0"/>
        <v>18361200</v>
      </c>
      <c r="G17" s="68">
        <f t="shared" si="1"/>
        <v>2.021559916315244</v>
      </c>
      <c r="H17" s="46">
        <v>34030030</v>
      </c>
      <c r="I17" s="46">
        <v>50514</v>
      </c>
      <c r="J17" s="47"/>
      <c r="K17" s="71">
        <f t="shared" si="2"/>
        <v>34080544</v>
      </c>
      <c r="L17" s="68">
        <f t="shared" si="3"/>
        <v>1.9014502731625988</v>
      </c>
      <c r="M17" s="142">
        <v>2587137</v>
      </c>
      <c r="N17" s="46"/>
      <c r="O17" s="47"/>
      <c r="P17" s="71">
        <f t="shared" si="9"/>
        <v>2587137</v>
      </c>
      <c r="Q17" s="68">
        <f t="shared" si="5"/>
        <v>6.2414414820635963E-2</v>
      </c>
      <c r="R17" s="132"/>
      <c r="U17" s="71">
        <f t="shared" si="6"/>
        <v>0</v>
      </c>
      <c r="V17" s="68">
        <f t="shared" si="7"/>
        <v>0</v>
      </c>
      <c r="W17" s="115">
        <f t="shared" si="8"/>
        <v>55028881</v>
      </c>
      <c r="X17" s="68">
        <f t="shared" si="7"/>
        <v>0.45000272866522567</v>
      </c>
    </row>
    <row r="18" spans="1:24" ht="15.75" thickBot="1">
      <c r="A18" s="38">
        <v>14</v>
      </c>
      <c r="B18" s="39" t="s">
        <v>152</v>
      </c>
      <c r="C18" s="40"/>
      <c r="D18" s="40"/>
      <c r="E18" s="41">
        <v>300000</v>
      </c>
      <c r="F18" s="42">
        <f t="shared" si="0"/>
        <v>300000</v>
      </c>
      <c r="G18" s="68">
        <f t="shared" si="1"/>
        <v>3.302986596162414E-2</v>
      </c>
      <c r="H18" s="46">
        <v>17900</v>
      </c>
      <c r="I18" s="46">
        <v>35350</v>
      </c>
      <c r="J18" s="47"/>
      <c r="K18" s="71">
        <f t="shared" si="2"/>
        <v>53250</v>
      </c>
      <c r="L18" s="68">
        <f t="shared" si="3"/>
        <v>2.9709686279041905E-3</v>
      </c>
      <c r="M18" s="142">
        <v>152271.43</v>
      </c>
      <c r="N18" s="104"/>
      <c r="O18" s="47"/>
      <c r="P18" s="71">
        <f t="shared" si="9"/>
        <v>152271.43</v>
      </c>
      <c r="Q18" s="68">
        <f t="shared" si="5"/>
        <v>3.6735326336995032E-3</v>
      </c>
      <c r="R18" s="132"/>
      <c r="T18" s="132">
        <v>644890</v>
      </c>
      <c r="U18" s="71">
        <f t="shared" si="6"/>
        <v>644890</v>
      </c>
      <c r="V18" s="68">
        <f t="shared" si="7"/>
        <v>1.1980440668412945E-2</v>
      </c>
      <c r="W18" s="115">
        <f t="shared" si="8"/>
        <v>1150411.43</v>
      </c>
      <c r="X18" s="68">
        <f t="shared" si="7"/>
        <v>9.4075742261170853E-3</v>
      </c>
    </row>
    <row r="19" spans="1:24" ht="15.75" thickBot="1">
      <c r="A19" s="38">
        <v>15</v>
      </c>
      <c r="B19" s="39" t="s">
        <v>344</v>
      </c>
      <c r="C19" s="40"/>
      <c r="D19" s="40"/>
      <c r="E19" s="41"/>
      <c r="F19" s="42">
        <f t="shared" si="0"/>
        <v>0</v>
      </c>
      <c r="G19" s="68">
        <f t="shared" si="1"/>
        <v>0</v>
      </c>
      <c r="H19" s="46"/>
      <c r="I19" s="46"/>
      <c r="J19" s="47"/>
      <c r="K19" s="71">
        <f t="shared" si="2"/>
        <v>0</v>
      </c>
      <c r="L19" s="68">
        <f t="shared" si="3"/>
        <v>0</v>
      </c>
      <c r="M19" s="107"/>
      <c r="N19" s="106"/>
      <c r="O19" s="106"/>
      <c r="P19" s="71">
        <f t="shared" si="9"/>
        <v>0</v>
      </c>
      <c r="Q19" s="68">
        <f t="shared" si="5"/>
        <v>0</v>
      </c>
      <c r="T19" s="132">
        <v>250000</v>
      </c>
      <c r="U19" s="71">
        <f t="shared" si="6"/>
        <v>250000</v>
      </c>
      <c r="V19" s="68">
        <f t="shared" si="7"/>
        <v>4.6443737181585017E-3</v>
      </c>
      <c r="W19" s="115">
        <f t="shared" si="8"/>
        <v>250000</v>
      </c>
      <c r="X19" s="68">
        <f t="shared" si="7"/>
        <v>2.044393418908635E-3</v>
      </c>
    </row>
    <row r="20" spans="1:24" ht="15.75" thickBot="1">
      <c r="A20" s="38">
        <v>16</v>
      </c>
      <c r="B20" s="39" t="s">
        <v>153</v>
      </c>
      <c r="C20" s="40">
        <v>1213493</v>
      </c>
      <c r="D20" s="40">
        <v>2200000</v>
      </c>
      <c r="E20" s="41">
        <v>7717000</v>
      </c>
      <c r="F20" s="42">
        <f t="shared" si="0"/>
        <v>11130493</v>
      </c>
      <c r="G20" s="68">
        <f t="shared" si="1"/>
        <v>1.225462306255986</v>
      </c>
      <c r="H20" s="46">
        <v>7717000</v>
      </c>
      <c r="I20" s="46">
        <v>7173775.0599999996</v>
      </c>
      <c r="J20" s="47">
        <v>311444.15999999997</v>
      </c>
      <c r="K20" s="71">
        <f t="shared" si="2"/>
        <v>15202219.219999999</v>
      </c>
      <c r="L20" s="68">
        <f t="shared" si="3"/>
        <v>0.84817495543928845</v>
      </c>
      <c r="M20" s="145">
        <v>431000</v>
      </c>
      <c r="N20" s="146">
        <v>80197993.930000007</v>
      </c>
      <c r="O20" s="146">
        <v>53921603.630000003</v>
      </c>
      <c r="P20" s="71">
        <f t="shared" si="9"/>
        <v>134550597.56</v>
      </c>
      <c r="Q20" s="68">
        <f t="shared" si="5"/>
        <v>3.246019368311106</v>
      </c>
      <c r="R20" s="132">
        <v>109548045.5</v>
      </c>
      <c r="S20" s="132">
        <v>45510928.009999998</v>
      </c>
      <c r="T20" s="132">
        <v>8493741</v>
      </c>
      <c r="U20" s="71">
        <f t="shared" si="6"/>
        <v>163552714.50999999</v>
      </c>
      <c r="V20" s="68">
        <f t="shared" si="7"/>
        <v>3.0383997152148985</v>
      </c>
      <c r="W20" s="115">
        <f t="shared" si="8"/>
        <v>324436024.28999996</v>
      </c>
      <c r="X20" s="68">
        <f t="shared" si="7"/>
        <v>2.6530994916614317</v>
      </c>
    </row>
    <row r="21" spans="1:24" ht="15.75" thickBot="1">
      <c r="A21" s="38">
        <v>17</v>
      </c>
      <c r="B21" s="39" t="s">
        <v>151</v>
      </c>
      <c r="C21" s="40">
        <v>4355454.9000000004</v>
      </c>
      <c r="D21" s="40">
        <v>20096820</v>
      </c>
      <c r="E21" s="41">
        <v>14873325</v>
      </c>
      <c r="F21" s="42">
        <f t="shared" si="0"/>
        <v>39325599.899999999</v>
      </c>
      <c r="G21" s="68">
        <f t="shared" si="1"/>
        <v>4.3297309785248661</v>
      </c>
      <c r="H21" s="46"/>
      <c r="I21" s="46"/>
      <c r="J21" s="47"/>
      <c r="K21" s="71">
        <f t="shared" si="2"/>
        <v>0</v>
      </c>
      <c r="L21" s="68">
        <f t="shared" si="3"/>
        <v>0</v>
      </c>
      <c r="M21" s="46">
        <v>0</v>
      </c>
      <c r="N21" s="46">
        <v>0</v>
      </c>
      <c r="O21" s="47">
        <v>0</v>
      </c>
      <c r="P21" s="71">
        <f t="shared" si="9"/>
        <v>0</v>
      </c>
      <c r="Q21" s="68">
        <f t="shared" si="5"/>
        <v>0</v>
      </c>
      <c r="R21" s="117">
        <v>0</v>
      </c>
      <c r="S21" s="32">
        <v>0</v>
      </c>
      <c r="T21" s="117">
        <v>0</v>
      </c>
      <c r="U21" s="71">
        <f t="shared" si="6"/>
        <v>0</v>
      </c>
      <c r="V21" s="68">
        <f t="shared" si="7"/>
        <v>0</v>
      </c>
      <c r="W21" s="115">
        <f t="shared" si="8"/>
        <v>39325599.899999999</v>
      </c>
      <c r="X21" s="68">
        <f t="shared" si="7"/>
        <v>0.32158799052077625</v>
      </c>
    </row>
    <row r="22" spans="1:24" ht="15.75" thickBot="1">
      <c r="A22" s="38">
        <v>18</v>
      </c>
      <c r="B22" s="39" t="s">
        <v>135</v>
      </c>
      <c r="C22" s="40"/>
      <c r="D22" s="40"/>
      <c r="E22" s="41"/>
      <c r="F22" s="42">
        <f t="shared" si="0"/>
        <v>0</v>
      </c>
      <c r="G22" s="68">
        <f t="shared" si="1"/>
        <v>0</v>
      </c>
      <c r="H22" s="46"/>
      <c r="I22" s="46"/>
      <c r="J22" s="47"/>
      <c r="K22" s="71">
        <f t="shared" si="2"/>
        <v>0</v>
      </c>
      <c r="L22" s="68">
        <f t="shared" si="3"/>
        <v>0</v>
      </c>
      <c r="M22" s="105"/>
      <c r="N22" s="46">
        <v>774402896.54999995</v>
      </c>
      <c r="O22" s="47">
        <v>891854359.66999996</v>
      </c>
      <c r="P22" s="71">
        <f t="shared" si="9"/>
        <v>1666257256.2199998</v>
      </c>
      <c r="Q22" s="68">
        <f t="shared" si="5"/>
        <v>40.198285435834968</v>
      </c>
      <c r="R22" s="132">
        <v>999095494.77999997</v>
      </c>
      <c r="S22" s="132">
        <v>893948361.30999994</v>
      </c>
      <c r="T22" s="132">
        <v>837477378.88999999</v>
      </c>
      <c r="U22" s="71">
        <f t="shared" si="6"/>
        <v>2730521234.9799995</v>
      </c>
      <c r="V22" s="68">
        <f t="shared" si="7"/>
        <v>50.726244242459217</v>
      </c>
      <c r="W22" s="115">
        <f t="shared" si="8"/>
        <v>4396778491.1999989</v>
      </c>
      <c r="X22" s="68">
        <f t="shared" si="7"/>
        <v>35.954980047233256</v>
      </c>
    </row>
    <row r="23" spans="1:24" ht="15.75" thickBot="1">
      <c r="A23" s="38">
        <v>19</v>
      </c>
      <c r="B23" s="43" t="s">
        <v>137</v>
      </c>
      <c r="C23" s="40"/>
      <c r="D23" s="40"/>
      <c r="E23" s="41"/>
      <c r="F23" s="42">
        <f t="shared" si="0"/>
        <v>0</v>
      </c>
      <c r="G23" s="68">
        <f t="shared" si="1"/>
        <v>0</v>
      </c>
      <c r="H23" s="49"/>
      <c r="I23" s="49"/>
      <c r="J23" s="50"/>
      <c r="K23" s="71">
        <f t="shared" si="2"/>
        <v>0</v>
      </c>
      <c r="L23" s="68">
        <f t="shared" si="3"/>
        <v>0</v>
      </c>
      <c r="M23" s="103"/>
      <c r="N23" s="143">
        <v>134125843.34999999</v>
      </c>
      <c r="O23" s="143">
        <v>359241427.13</v>
      </c>
      <c r="P23" s="71">
        <f t="shared" si="9"/>
        <v>493367270.48000002</v>
      </c>
      <c r="Q23" s="68">
        <f t="shared" si="5"/>
        <v>11.902434806762697</v>
      </c>
      <c r="R23" s="132">
        <v>388145210.93000001</v>
      </c>
      <c r="S23" s="132">
        <v>336051532.25999999</v>
      </c>
      <c r="T23" s="132">
        <v>86829146.530000001</v>
      </c>
      <c r="U23" s="71">
        <f t="shared" si="6"/>
        <v>811025889.72000003</v>
      </c>
      <c r="V23" s="68">
        <f t="shared" si="7"/>
        <v>15.066829307846735</v>
      </c>
      <c r="W23" s="115">
        <f t="shared" si="8"/>
        <v>1304393160.2</v>
      </c>
      <c r="X23" s="68">
        <f t="shared" si="7"/>
        <v>10.666771169529268</v>
      </c>
    </row>
    <row r="24" spans="1:24" ht="15.75" thickBot="1">
      <c r="A24" s="38">
        <v>21</v>
      </c>
      <c r="B24" s="43" t="s">
        <v>139</v>
      </c>
      <c r="C24" s="40"/>
      <c r="D24" s="40"/>
      <c r="E24" s="41"/>
      <c r="F24" s="42">
        <f t="shared" si="0"/>
        <v>0</v>
      </c>
      <c r="G24" s="68">
        <f t="shared" si="1"/>
        <v>0</v>
      </c>
      <c r="H24" s="49"/>
      <c r="I24" s="49"/>
      <c r="J24" s="50"/>
      <c r="K24" s="71">
        <f t="shared" si="2"/>
        <v>0</v>
      </c>
      <c r="L24" s="68">
        <f t="shared" si="3"/>
        <v>0</v>
      </c>
      <c r="M24" s="105"/>
      <c r="N24" s="49">
        <v>14325000</v>
      </c>
      <c r="O24" s="50">
        <v>4805000</v>
      </c>
      <c r="P24" s="71">
        <f t="shared" si="9"/>
        <v>19130000</v>
      </c>
      <c r="Q24" s="68">
        <f t="shared" si="5"/>
        <v>0.46150928826682391</v>
      </c>
      <c r="R24" s="132">
        <v>10927000</v>
      </c>
      <c r="S24" s="132">
        <v>4849960</v>
      </c>
      <c r="T24" s="132">
        <v>2180535.0099999998</v>
      </c>
      <c r="U24" s="71">
        <f t="shared" si="6"/>
        <v>17957495.009999998</v>
      </c>
      <c r="V24" s="68">
        <f t="shared" si="7"/>
        <v>0.33360527147362573</v>
      </c>
      <c r="W24" s="115">
        <f t="shared" si="8"/>
        <v>37087495.009999998</v>
      </c>
      <c r="X24" s="68">
        <f t="shared" si="7"/>
        <v>0.3032857228890033</v>
      </c>
    </row>
    <row r="25" spans="1:24" ht="15.75" thickBot="1">
      <c r="A25" s="38">
        <v>22</v>
      </c>
      <c r="B25" s="43" t="s">
        <v>345</v>
      </c>
      <c r="C25" s="40">
        <v>63593.02</v>
      </c>
      <c r="D25" s="40">
        <v>9950</v>
      </c>
      <c r="E25" s="41"/>
      <c r="F25" s="42">
        <f t="shared" si="0"/>
        <v>73543.01999999999</v>
      </c>
      <c r="G25" s="68">
        <f t="shared" si="1"/>
        <v>8.0970536433768118E-3</v>
      </c>
      <c r="H25" s="49">
        <v>6038767.1200000001</v>
      </c>
      <c r="I25" s="49">
        <v>4000000</v>
      </c>
      <c r="J25" s="50">
        <v>20941810.82</v>
      </c>
      <c r="K25" s="71">
        <f t="shared" si="2"/>
        <v>30980577.940000001</v>
      </c>
      <c r="L25" s="68">
        <f t="shared" si="3"/>
        <v>1.7284943687151291</v>
      </c>
      <c r="M25" s="49">
        <v>13700000</v>
      </c>
      <c r="N25" s="49"/>
      <c r="O25" s="50"/>
      <c r="P25" s="71">
        <f t="shared" si="9"/>
        <v>13700000</v>
      </c>
      <c r="Q25" s="68">
        <f t="shared" si="5"/>
        <v>0.33051109509960724</v>
      </c>
      <c r="R25" s="132"/>
      <c r="S25" s="132">
        <v>3000000</v>
      </c>
      <c r="T25" s="132">
        <v>3000000</v>
      </c>
      <c r="U25" s="71">
        <f t="shared" si="6"/>
        <v>6000000</v>
      </c>
      <c r="V25" s="68">
        <f t="shared" si="7"/>
        <v>0.11146496923580404</v>
      </c>
      <c r="W25" s="115">
        <f t="shared" si="8"/>
        <v>50754120.960000001</v>
      </c>
      <c r="X25" s="68">
        <f t="shared" si="7"/>
        <v>0.41504556349246718</v>
      </c>
    </row>
    <row r="26" spans="1:24" ht="15.75" thickBot="1">
      <c r="A26" s="38">
        <v>23</v>
      </c>
      <c r="B26" s="43" t="s">
        <v>146</v>
      </c>
      <c r="C26" s="40"/>
      <c r="D26" s="40"/>
      <c r="E26" s="41"/>
      <c r="F26" s="42">
        <f t="shared" si="0"/>
        <v>0</v>
      </c>
      <c r="G26" s="68">
        <f t="shared" si="1"/>
        <v>0</v>
      </c>
      <c r="H26" s="49"/>
      <c r="I26" s="49"/>
      <c r="J26" s="50"/>
      <c r="K26" s="71">
        <f t="shared" si="2"/>
        <v>0</v>
      </c>
      <c r="L26" s="68">
        <f t="shared" si="3"/>
        <v>0</v>
      </c>
      <c r="M26" s="142">
        <v>63800</v>
      </c>
      <c r="N26" s="49">
        <v>6315000</v>
      </c>
      <c r="O26" s="50">
        <v>15080735</v>
      </c>
      <c r="P26" s="71">
        <f t="shared" si="9"/>
        <v>21459535</v>
      </c>
      <c r="Q26" s="68">
        <f t="shared" si="5"/>
        <v>0.51770908125389425</v>
      </c>
      <c r="R26" s="132">
        <v>109910258</v>
      </c>
      <c r="S26" s="132">
        <v>19134704</v>
      </c>
      <c r="T26" s="132"/>
      <c r="U26" s="71">
        <f t="shared" si="6"/>
        <v>129044962</v>
      </c>
      <c r="V26" s="68">
        <f t="shared" si="7"/>
        <v>2.3973321198942505</v>
      </c>
      <c r="W26" s="115">
        <f t="shared" si="8"/>
        <v>150504497</v>
      </c>
      <c r="X26" s="68">
        <f t="shared" si="7"/>
        <v>1.2307616127318173</v>
      </c>
    </row>
    <row r="27" spans="1:24" ht="15.75" thickBot="1">
      <c r="A27" s="38">
        <v>24</v>
      </c>
      <c r="B27" s="43" t="s">
        <v>149</v>
      </c>
      <c r="C27" s="40">
        <v>460624.2</v>
      </c>
      <c r="D27" s="40"/>
      <c r="E27" s="41">
        <v>970</v>
      </c>
      <c r="F27" s="42">
        <f t="shared" si="0"/>
        <v>461594.2</v>
      </c>
      <c r="G27" s="68">
        <f t="shared" si="1"/>
        <v>5.0821315182210426E-2</v>
      </c>
      <c r="H27" s="49"/>
      <c r="I27" s="49">
        <v>34980</v>
      </c>
      <c r="J27" s="50"/>
      <c r="K27" s="71">
        <f t="shared" si="2"/>
        <v>34980</v>
      </c>
      <c r="L27" s="68">
        <f t="shared" si="3"/>
        <v>1.9516334761331188E-3</v>
      </c>
      <c r="M27" s="49"/>
      <c r="N27" s="49">
        <v>16669531.15</v>
      </c>
      <c r="O27" s="50">
        <v>6375000</v>
      </c>
      <c r="P27" s="71">
        <f t="shared" si="9"/>
        <v>23044531.149999999</v>
      </c>
      <c r="Q27" s="68">
        <f t="shared" si="5"/>
        <v>0.55594695083529289</v>
      </c>
      <c r="R27" s="132">
        <v>42722103.649999999</v>
      </c>
      <c r="S27" s="132">
        <v>21754156</v>
      </c>
      <c r="T27" s="132">
        <v>9870104.2200000007</v>
      </c>
      <c r="U27" s="71">
        <f t="shared" si="6"/>
        <v>74346363.870000005</v>
      </c>
      <c r="V27" s="68">
        <f t="shared" si="7"/>
        <v>1.3811691935939074</v>
      </c>
      <c r="W27" s="115">
        <f t="shared" si="8"/>
        <v>97887469.220000014</v>
      </c>
      <c r="X27" s="68">
        <f t="shared" si="7"/>
        <v>0.8004819914679584</v>
      </c>
    </row>
    <row r="28" spans="1:24" ht="15.75" thickBot="1">
      <c r="A28" s="63"/>
      <c r="B28" s="27" t="s">
        <v>150</v>
      </c>
      <c r="C28" s="64">
        <v>12200000</v>
      </c>
      <c r="D28" s="64"/>
      <c r="E28" s="65"/>
      <c r="F28" s="42"/>
      <c r="G28" s="68">
        <f t="shared" si="1"/>
        <v>0</v>
      </c>
      <c r="H28" s="49"/>
      <c r="I28" s="49"/>
      <c r="J28" s="66"/>
      <c r="K28" s="71">
        <f t="shared" si="2"/>
        <v>0</v>
      </c>
      <c r="L28" s="68">
        <f t="shared" si="3"/>
        <v>0</v>
      </c>
      <c r="M28" s="108"/>
      <c r="N28" s="104"/>
      <c r="O28" s="66"/>
      <c r="P28" s="71"/>
      <c r="Q28" s="68">
        <f t="shared" si="5"/>
        <v>0</v>
      </c>
      <c r="U28" s="71">
        <f t="shared" si="6"/>
        <v>0</v>
      </c>
      <c r="V28" s="68">
        <f t="shared" si="7"/>
        <v>0</v>
      </c>
      <c r="W28" s="115">
        <f t="shared" si="8"/>
        <v>0</v>
      </c>
      <c r="X28" s="68">
        <f t="shared" si="7"/>
        <v>0</v>
      </c>
    </row>
    <row r="29" spans="1:24" ht="15.75" thickBot="1">
      <c r="A29" s="63">
        <v>25</v>
      </c>
      <c r="B29" s="27" t="s">
        <v>155</v>
      </c>
      <c r="C29" s="64"/>
      <c r="D29" s="64">
        <v>997460</v>
      </c>
      <c r="E29" s="65" t="s">
        <v>346</v>
      </c>
      <c r="F29" s="42"/>
      <c r="G29" s="68">
        <f t="shared" si="1"/>
        <v>0</v>
      </c>
      <c r="H29" s="49" t="s">
        <v>343</v>
      </c>
      <c r="I29" s="49"/>
      <c r="J29" s="66"/>
      <c r="K29" s="71">
        <f t="shared" si="2"/>
        <v>0</v>
      </c>
      <c r="L29" s="68">
        <f t="shared" si="3"/>
        <v>0</v>
      </c>
      <c r="M29" s="103"/>
      <c r="N29" s="49"/>
      <c r="O29" s="66"/>
      <c r="P29" s="71">
        <f t="shared" si="9"/>
        <v>0</v>
      </c>
      <c r="Q29" s="68">
        <f t="shared" si="5"/>
        <v>0</v>
      </c>
      <c r="S29" s="132">
        <v>570480</v>
      </c>
      <c r="U29" s="71">
        <f t="shared" si="6"/>
        <v>570480</v>
      </c>
      <c r="V29" s="68">
        <f t="shared" si="7"/>
        <v>1.0598089274940247E-2</v>
      </c>
      <c r="W29" s="115">
        <f t="shared" si="8"/>
        <v>570480</v>
      </c>
      <c r="X29" s="68">
        <f t="shared" si="7"/>
        <v>4.6651422304759922E-3</v>
      </c>
    </row>
    <row r="30" spans="1:24" s="127" customFormat="1" ht="15.75" thickBot="1">
      <c r="A30" s="131"/>
      <c r="B30" s="130" t="s">
        <v>140</v>
      </c>
      <c r="C30" s="129"/>
      <c r="D30" s="129"/>
      <c r="E30" s="128"/>
      <c r="F30" s="120">
        <f t="shared" si="0"/>
        <v>0</v>
      </c>
      <c r="G30" s="68">
        <f t="shared" si="1"/>
        <v>0</v>
      </c>
      <c r="H30" s="49">
        <v>1017701.4</v>
      </c>
      <c r="I30" s="49">
        <v>2000000</v>
      </c>
      <c r="J30" s="49"/>
      <c r="K30" s="71">
        <f t="shared" si="2"/>
        <v>3017701.4</v>
      </c>
      <c r="L30" s="68">
        <f t="shared" si="3"/>
        <v>0.16836612559216063</v>
      </c>
      <c r="M30" s="49">
        <v>0</v>
      </c>
      <c r="N30" s="49">
        <v>101562654.48999999</v>
      </c>
      <c r="O30" s="49">
        <v>97395210.299999997</v>
      </c>
      <c r="P30" s="71">
        <f t="shared" si="9"/>
        <v>198957864.78999999</v>
      </c>
      <c r="Q30" s="68">
        <f t="shared" si="5"/>
        <v>4.7998380854322988</v>
      </c>
      <c r="R30" s="118">
        <v>127977444.42</v>
      </c>
      <c r="S30" s="118">
        <v>166215890.99000001</v>
      </c>
      <c r="T30" s="118">
        <v>150626257.99000001</v>
      </c>
      <c r="U30" s="71">
        <f t="shared" si="6"/>
        <v>444819593.40000004</v>
      </c>
      <c r="V30" s="68">
        <f t="shared" si="7"/>
        <v>8.2636337156356454</v>
      </c>
      <c r="W30" s="115">
        <f t="shared" si="8"/>
        <v>646795159.59000003</v>
      </c>
      <c r="X30" s="68">
        <f t="shared" si="7"/>
        <v>5.289215070591025</v>
      </c>
    </row>
    <row r="31" spans="1:24" s="124" customFormat="1" ht="15.75" thickBot="1">
      <c r="B31" s="124" t="s">
        <v>42</v>
      </c>
      <c r="C31" s="123">
        <f t="shared" ref="C31:D31" si="10">SUM(C5:C30)</f>
        <v>187902912.34999999</v>
      </c>
      <c r="D31" s="123">
        <f t="shared" si="10"/>
        <v>476543736.54000002</v>
      </c>
      <c r="E31" s="123">
        <f>SUM(E5:E30)</f>
        <v>243822250.38</v>
      </c>
      <c r="F31" s="123">
        <f>SUM(C31:E31)</f>
        <v>908268899.26999998</v>
      </c>
      <c r="G31" s="122">
        <f t="shared" si="1"/>
        <v>100</v>
      </c>
      <c r="H31" s="125">
        <f t="shared" ref="H31:J31" si="11">SUM(H5:H30)</f>
        <v>563274973.18000007</v>
      </c>
      <c r="I31" s="125">
        <f t="shared" si="11"/>
        <v>616474912.76999998</v>
      </c>
      <c r="J31" s="125">
        <f t="shared" si="11"/>
        <v>612594856.42999995</v>
      </c>
      <c r="K31" s="125">
        <f>SUM(K5:K30)</f>
        <v>1792344742.3800006</v>
      </c>
      <c r="L31" s="119">
        <f t="shared" si="3"/>
        <v>100</v>
      </c>
      <c r="M31" s="126">
        <v>1064192752.24</v>
      </c>
      <c r="N31" s="126">
        <v>1298931433.3599999</v>
      </c>
      <c r="O31" s="126">
        <v>1781971154.05</v>
      </c>
      <c r="P31" s="121">
        <f>SUM(P5:P30)</f>
        <v>4145095339.6499996</v>
      </c>
      <c r="Q31" s="153">
        <f t="shared" si="5"/>
        <v>100</v>
      </c>
      <c r="R31" s="123">
        <v>2031208619.1400001</v>
      </c>
      <c r="S31" s="123">
        <v>1920796704.3599999</v>
      </c>
      <c r="T31" s="123">
        <v>1430851767.0599999</v>
      </c>
      <c r="U31" s="123">
        <f>SUM(U5:U30)</f>
        <v>5382857090.5599995</v>
      </c>
      <c r="V31" s="122">
        <f t="shared" si="7"/>
        <v>100</v>
      </c>
      <c r="W31" s="115">
        <f>U31+P31+K31+F31</f>
        <v>12228566071.860001</v>
      </c>
      <c r="X31" s="122">
        <f t="shared" si="7"/>
        <v>100</v>
      </c>
    </row>
    <row r="34" spans="11:21">
      <c r="K34" s="71"/>
      <c r="P34" s="71"/>
      <c r="U34" s="71"/>
    </row>
  </sheetData>
  <mergeCells count="1"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I42"/>
  <sheetViews>
    <sheetView zoomScale="115" zoomScaleNormal="115" workbookViewId="0">
      <pane xSplit="3" ySplit="2" topLeftCell="AC51" activePane="bottomRight" state="frozen"/>
      <selection pane="topRight" activeCell="D1" sqref="D1"/>
      <selection pane="bottomLeft" activeCell="A3" sqref="A3"/>
      <selection pane="bottomRight" activeCell="AI4" sqref="AI4"/>
    </sheetView>
  </sheetViews>
  <sheetFormatPr defaultRowHeight="11.25"/>
  <cols>
    <col min="1" max="2" width="9.140625" style="206"/>
    <col min="3" max="3" width="19.5703125" style="206" customWidth="1"/>
    <col min="4" max="4" width="19.140625" style="206" customWidth="1"/>
    <col min="5" max="5" width="18.7109375" style="206" customWidth="1"/>
    <col min="6" max="6" width="20.42578125" style="206" customWidth="1"/>
    <col min="7" max="7" width="17.5703125" style="279" customWidth="1"/>
    <col min="8" max="8" width="15.5703125" style="280" customWidth="1"/>
    <col min="9" max="9" width="20.85546875" style="206" customWidth="1"/>
    <col min="10" max="10" width="16.28515625" style="206" customWidth="1"/>
    <col min="11" max="11" width="16.42578125" style="206" customWidth="1"/>
    <col min="12" max="12" width="18.42578125" style="279" customWidth="1"/>
    <col min="13" max="13" width="15.85546875" style="206" customWidth="1"/>
    <col min="14" max="14" width="20.85546875" style="209" customWidth="1"/>
    <col min="15" max="15" width="16.28515625" style="206" customWidth="1"/>
    <col min="16" max="16" width="16.42578125" style="206" customWidth="1"/>
    <col min="17" max="17" width="18.42578125" style="279" customWidth="1"/>
    <col min="18" max="18" width="12.85546875" style="206" customWidth="1"/>
    <col min="19" max="19" width="16" style="206" customWidth="1"/>
    <col min="20" max="20" width="17.5703125" style="206" customWidth="1"/>
    <col min="21" max="21" width="15" style="206" customWidth="1"/>
    <col min="22" max="22" width="18.42578125" style="279" customWidth="1"/>
    <col min="23" max="23" width="14.5703125" style="206" customWidth="1"/>
    <col min="24" max="24" width="18.42578125" style="279" customWidth="1"/>
    <col min="25" max="25" width="14.5703125" style="206" customWidth="1"/>
    <col min="26" max="26" width="20.42578125" style="272" customWidth="1"/>
    <col min="27" max="27" width="18" style="272" customWidth="1"/>
    <col min="28" max="28" width="20.5703125" style="272" customWidth="1"/>
    <col min="29" max="29" width="20.42578125" style="272" customWidth="1"/>
    <col min="30" max="30" width="14.5703125" style="272" customWidth="1"/>
    <col min="31" max="31" width="12.42578125" style="206" customWidth="1"/>
    <col min="32" max="33" width="16" style="206" bestFit="1" customWidth="1"/>
    <col min="34" max="34" width="17.42578125" style="332" customWidth="1"/>
    <col min="35" max="35" width="16.140625" style="206" customWidth="1"/>
    <col min="36" max="16384" width="9.140625" style="206"/>
  </cols>
  <sheetData>
    <row r="1" spans="2:35" ht="12" thickBot="1">
      <c r="AI1" s="334"/>
    </row>
    <row r="2" spans="2:35" ht="14.25" thickBot="1">
      <c r="B2" s="281" t="s">
        <v>211</v>
      </c>
      <c r="C2" s="282"/>
      <c r="D2" s="283"/>
      <c r="E2" s="283"/>
      <c r="F2" s="284"/>
      <c r="H2" s="285" t="s">
        <v>208</v>
      </c>
      <c r="M2" s="285" t="s">
        <v>210</v>
      </c>
      <c r="R2" s="285" t="s">
        <v>314</v>
      </c>
      <c r="W2" s="285" t="s">
        <v>348</v>
      </c>
      <c r="X2" s="286" t="s">
        <v>347</v>
      </c>
      <c r="Y2" s="285" t="s">
        <v>349</v>
      </c>
      <c r="Z2" s="287">
        <v>2018</v>
      </c>
      <c r="AA2" s="288"/>
      <c r="AB2" s="288"/>
      <c r="AC2" s="288"/>
      <c r="AD2" s="287" t="s">
        <v>386</v>
      </c>
      <c r="AE2" s="289">
        <v>2018</v>
      </c>
      <c r="AF2" s="290"/>
      <c r="AG2" s="290"/>
      <c r="AH2" s="290"/>
      <c r="AI2" s="335" t="s">
        <v>210</v>
      </c>
    </row>
    <row r="3" spans="2:35" s="298" customFormat="1" ht="12" thickBot="1">
      <c r="B3" s="291" t="s">
        <v>158</v>
      </c>
      <c r="C3" s="292" t="s">
        <v>212</v>
      </c>
      <c r="D3" s="292" t="s">
        <v>131</v>
      </c>
      <c r="E3" s="292" t="s">
        <v>132</v>
      </c>
      <c r="F3" s="293" t="s">
        <v>133</v>
      </c>
      <c r="G3" s="294" t="s">
        <v>134</v>
      </c>
      <c r="H3" s="285" t="s">
        <v>209</v>
      </c>
      <c r="I3" s="295" t="s">
        <v>195</v>
      </c>
      <c r="J3" s="295" t="s">
        <v>196</v>
      </c>
      <c r="K3" s="295" t="s">
        <v>197</v>
      </c>
      <c r="L3" s="294" t="s">
        <v>304</v>
      </c>
      <c r="M3" s="285" t="s">
        <v>209</v>
      </c>
      <c r="N3" s="296" t="s">
        <v>306</v>
      </c>
      <c r="O3" s="295" t="s">
        <v>307</v>
      </c>
      <c r="P3" s="295" t="s">
        <v>308</v>
      </c>
      <c r="Q3" s="294" t="s">
        <v>309</v>
      </c>
      <c r="R3" s="285" t="s">
        <v>209</v>
      </c>
      <c r="S3" s="297" t="s">
        <v>337</v>
      </c>
      <c r="T3" s="297" t="s">
        <v>338</v>
      </c>
      <c r="U3" s="297" t="s">
        <v>339</v>
      </c>
      <c r="V3" s="294" t="s">
        <v>340</v>
      </c>
      <c r="W3" s="285" t="s">
        <v>209</v>
      </c>
      <c r="X3" s="294">
        <v>2017</v>
      </c>
      <c r="Y3" s="285" t="s">
        <v>209</v>
      </c>
      <c r="Z3" s="287" t="s">
        <v>131</v>
      </c>
      <c r="AA3" s="287" t="s">
        <v>132</v>
      </c>
      <c r="AB3" s="287" t="s">
        <v>133</v>
      </c>
      <c r="AC3" s="287" t="s">
        <v>385</v>
      </c>
      <c r="AD3" s="287" t="s">
        <v>387</v>
      </c>
      <c r="AE3" s="289" t="s">
        <v>195</v>
      </c>
      <c r="AF3" s="289" t="s">
        <v>196</v>
      </c>
      <c r="AG3" s="289" t="s">
        <v>197</v>
      </c>
      <c r="AH3" s="289" t="s">
        <v>485</v>
      </c>
      <c r="AI3" s="335" t="s">
        <v>387</v>
      </c>
    </row>
    <row r="4" spans="2:35" ht="12" thickBot="1">
      <c r="B4" s="299">
        <v>1</v>
      </c>
      <c r="C4" s="300" t="s">
        <v>159</v>
      </c>
      <c r="D4" s="301"/>
      <c r="E4" s="301"/>
      <c r="F4" s="302"/>
      <c r="G4" s="303">
        <f>SUM(D4:F4)</f>
        <v>0</v>
      </c>
      <c r="H4" s="304">
        <f>G4/G$41*100</f>
        <v>0</v>
      </c>
      <c r="I4" s="305"/>
      <c r="J4" s="305"/>
      <c r="K4" s="306"/>
      <c r="L4" s="303">
        <f>SUM(I4:K4)</f>
        <v>0</v>
      </c>
      <c r="M4" s="307">
        <f>L4/L$41*100</f>
        <v>0</v>
      </c>
      <c r="N4" s="308"/>
      <c r="O4" s="308"/>
      <c r="P4" s="308"/>
      <c r="Q4" s="303">
        <f>N4+O4+P4</f>
        <v>0</v>
      </c>
      <c r="R4" s="309">
        <f t="shared" ref="R4:R6" si="0">Q4/Q$41*100</f>
        <v>0</v>
      </c>
      <c r="V4" s="303">
        <f>S4+T4+U4</f>
        <v>0</v>
      </c>
      <c r="W4" s="309">
        <f t="shared" ref="W4:W41" si="1">U4/U$41*100</f>
        <v>0</v>
      </c>
      <c r="X4" s="303">
        <f>V4+Q4+L4+G4</f>
        <v>0</v>
      </c>
      <c r="Y4" s="309">
        <f>X4/X$41*100</f>
        <v>0</v>
      </c>
      <c r="Z4" s="310"/>
      <c r="AA4" s="310"/>
      <c r="AB4" s="310"/>
      <c r="AD4" s="311">
        <f>AC4/AC$41*100</f>
        <v>0</v>
      </c>
      <c r="AE4" s="245"/>
      <c r="AF4" s="245"/>
      <c r="AG4" s="245">
        <v>1267652787.52</v>
      </c>
      <c r="AH4" s="333">
        <f>SUM(AE4:AG4)</f>
        <v>1267652787.52</v>
      </c>
      <c r="AI4" s="336">
        <f>(AH4/AH$41)*100</f>
        <v>22.990957546018155</v>
      </c>
    </row>
    <row r="5" spans="2:35" ht="12" thickBot="1">
      <c r="B5" s="299">
        <v>2</v>
      </c>
      <c r="C5" s="300" t="s">
        <v>160</v>
      </c>
      <c r="D5" s="301">
        <v>3953533.06</v>
      </c>
      <c r="E5" s="301">
        <v>10824194.779999999</v>
      </c>
      <c r="F5" s="302">
        <v>90000</v>
      </c>
      <c r="G5" s="303">
        <f t="shared" ref="G5:G41" si="2">SUM(D5:F5)</f>
        <v>14867727.84</v>
      </c>
      <c r="H5" s="304">
        <f t="shared" ref="H5:H41" si="3">G5/G$41*100</f>
        <v>1.6369301923636921</v>
      </c>
      <c r="I5" s="312">
        <v>8919213.7100000009</v>
      </c>
      <c r="J5" s="312">
        <v>5852095.96</v>
      </c>
      <c r="K5" s="313">
        <v>1873378.82</v>
      </c>
      <c r="L5" s="303">
        <f t="shared" ref="L5:L41" si="4">SUM(I5:K5)</f>
        <v>16644688.490000002</v>
      </c>
      <c r="M5" s="307">
        <f t="shared" ref="M5:M41" si="5">L5/L$41*100</f>
        <v>0.92865440985968051</v>
      </c>
      <c r="N5" s="314" t="s">
        <v>315</v>
      </c>
      <c r="O5" s="314" t="s">
        <v>316</v>
      </c>
      <c r="P5" s="314" t="s">
        <v>317</v>
      </c>
      <c r="Q5" s="303">
        <f t="shared" ref="Q5:Q40" si="6">N5+O5+P5</f>
        <v>817619147.12</v>
      </c>
      <c r="R5" s="309">
        <f t="shared" si="0"/>
        <v>19.724978079491834</v>
      </c>
      <c r="S5" s="315">
        <v>1007626617.46</v>
      </c>
      <c r="T5" s="315">
        <v>817210335.20000005</v>
      </c>
      <c r="U5" s="315">
        <v>855460975.82000005</v>
      </c>
      <c r="V5" s="303">
        <f t="shared" ref="V5:V40" si="7">S5+T5+U5</f>
        <v>2680297928.48</v>
      </c>
      <c r="W5" s="309">
        <f t="shared" si="1"/>
        <v>59.786834353759296</v>
      </c>
      <c r="X5" s="303">
        <f t="shared" ref="X5:X41" si="8">V5+Q5+L5+G5</f>
        <v>3529429491.9299998</v>
      </c>
      <c r="Y5" s="309">
        <f t="shared" ref="Y5:Y41" si="9">X5/X$41*100</f>
        <v>28.862169703214953</v>
      </c>
      <c r="Z5" s="310">
        <v>1623915377.24</v>
      </c>
      <c r="AA5" s="310">
        <v>782211277.38</v>
      </c>
      <c r="AB5" s="310">
        <v>1138360945.97</v>
      </c>
      <c r="AC5" s="316">
        <f>SUM(Z5:AB5)</f>
        <v>3544487600.5900002</v>
      </c>
      <c r="AD5" s="311">
        <f>AC5/AC$41*100</f>
        <v>56.229290107074412</v>
      </c>
      <c r="AE5" s="245">
        <v>1616771803.8</v>
      </c>
      <c r="AF5" s="245">
        <v>930951662.96000004</v>
      </c>
      <c r="AG5" s="245"/>
      <c r="AH5" s="333">
        <f t="shared" ref="AH5:AH41" si="10">SUM(AE5:AG5)</f>
        <v>2547723466.7600002</v>
      </c>
      <c r="AI5" s="336">
        <f t="shared" ref="AI5:AI41" si="11">(AH5/AH$41)*100</f>
        <v>46.207133877618851</v>
      </c>
    </row>
    <row r="6" spans="2:35" ht="12" thickBot="1">
      <c r="B6" s="299">
        <v>3</v>
      </c>
      <c r="C6" s="300" t="s">
        <v>161</v>
      </c>
      <c r="D6" s="301"/>
      <c r="E6" s="301"/>
      <c r="F6" s="302"/>
      <c r="G6" s="303">
        <f t="shared" si="2"/>
        <v>0</v>
      </c>
      <c r="H6" s="304">
        <f t="shared" si="3"/>
        <v>0</v>
      </c>
      <c r="I6" s="312"/>
      <c r="J6" s="312"/>
      <c r="K6" s="313"/>
      <c r="L6" s="303">
        <f t="shared" si="4"/>
        <v>0</v>
      </c>
      <c r="M6" s="307">
        <f t="shared" si="5"/>
        <v>0</v>
      </c>
      <c r="N6" s="308"/>
      <c r="O6" s="308"/>
      <c r="P6" s="308"/>
      <c r="Q6" s="303">
        <f t="shared" si="6"/>
        <v>0</v>
      </c>
      <c r="R6" s="309">
        <f t="shared" si="0"/>
        <v>0</v>
      </c>
      <c r="V6" s="303">
        <f t="shared" si="7"/>
        <v>0</v>
      </c>
      <c r="W6" s="309">
        <f t="shared" si="1"/>
        <v>0</v>
      </c>
      <c r="X6" s="303">
        <f t="shared" si="8"/>
        <v>0</v>
      </c>
      <c r="Y6" s="309">
        <f t="shared" si="9"/>
        <v>0</v>
      </c>
      <c r="Z6" s="310"/>
      <c r="AA6" s="310"/>
      <c r="AB6" s="310">
        <v>2000000</v>
      </c>
      <c r="AC6" s="316">
        <f t="shared" ref="AC6:AC41" si="12">SUM(Z6:AB6)</f>
        <v>2000000</v>
      </c>
      <c r="AD6" s="311">
        <f t="shared" ref="AD6:AD40" si="13">AC6/AC$41*100</f>
        <v>3.1727739771308397E-2</v>
      </c>
      <c r="AE6" s="245"/>
      <c r="AF6" s="245"/>
      <c r="AG6" s="245"/>
      <c r="AH6" s="333">
        <f t="shared" si="10"/>
        <v>0</v>
      </c>
      <c r="AI6" s="336">
        <f t="shared" si="11"/>
        <v>0</v>
      </c>
    </row>
    <row r="7" spans="2:35" ht="12" thickBot="1">
      <c r="B7" s="299">
        <v>4</v>
      </c>
      <c r="C7" s="300" t="s">
        <v>162</v>
      </c>
      <c r="D7" s="301">
        <v>12250000</v>
      </c>
      <c r="E7" s="301">
        <v>6111200</v>
      </c>
      <c r="F7" s="302"/>
      <c r="G7" s="303">
        <f t="shared" si="2"/>
        <v>18361200</v>
      </c>
      <c r="H7" s="304">
        <f t="shared" si="3"/>
        <v>2.021559916315244</v>
      </c>
      <c r="I7" s="312">
        <v>34030030</v>
      </c>
      <c r="J7" s="312">
        <v>50514</v>
      </c>
      <c r="K7" s="313"/>
      <c r="L7" s="303">
        <f t="shared" si="4"/>
        <v>34080544</v>
      </c>
      <c r="M7" s="307">
        <f t="shared" si="5"/>
        <v>1.9014502731625995</v>
      </c>
      <c r="N7" s="314" t="s">
        <v>313</v>
      </c>
      <c r="O7" s="314" t="s">
        <v>311</v>
      </c>
      <c r="P7" s="314" t="s">
        <v>312</v>
      </c>
      <c r="Q7" s="303">
        <f t="shared" si="6"/>
        <v>23982872</v>
      </c>
      <c r="R7" s="309">
        <f t="shared" ref="R7:R41" si="14">Q7/Q$41*100</f>
        <v>0.57858432761705902</v>
      </c>
      <c r="S7" s="315">
        <v>105714258</v>
      </c>
      <c r="T7" s="315">
        <v>19134704</v>
      </c>
      <c r="V7" s="303">
        <f t="shared" si="7"/>
        <v>124848962</v>
      </c>
      <c r="W7" s="309">
        <f t="shared" si="1"/>
        <v>0</v>
      </c>
      <c r="X7" s="303">
        <f t="shared" si="8"/>
        <v>201273578</v>
      </c>
      <c r="Y7" s="309">
        <f t="shared" si="9"/>
        <v>1.6459295130535752</v>
      </c>
      <c r="Z7" s="310">
        <v>30505400</v>
      </c>
      <c r="AA7" s="310">
        <v>8117087</v>
      </c>
      <c r="AB7" s="310">
        <v>5000000</v>
      </c>
      <c r="AC7" s="316">
        <f t="shared" si="12"/>
        <v>43622487</v>
      </c>
      <c r="AD7" s="311">
        <f t="shared" si="13"/>
        <v>0.69202145785664182</v>
      </c>
      <c r="AE7" s="245">
        <v>6239624</v>
      </c>
      <c r="AF7" s="245">
        <v>4219000</v>
      </c>
      <c r="AG7" s="245">
        <v>5644410</v>
      </c>
      <c r="AH7" s="333">
        <f t="shared" si="10"/>
        <v>16103034</v>
      </c>
      <c r="AI7" s="336">
        <f t="shared" si="11"/>
        <v>0.29205487078238751</v>
      </c>
    </row>
    <row r="8" spans="2:35" ht="12" thickBot="1">
      <c r="B8" s="299">
        <v>5</v>
      </c>
      <c r="C8" s="300" t="s">
        <v>163</v>
      </c>
      <c r="D8" s="301"/>
      <c r="E8" s="301"/>
      <c r="F8" s="302"/>
      <c r="G8" s="303">
        <f t="shared" si="2"/>
        <v>0</v>
      </c>
      <c r="H8" s="304">
        <f t="shared" si="3"/>
        <v>0</v>
      </c>
      <c r="I8" s="312"/>
      <c r="J8" s="312"/>
      <c r="K8" s="313"/>
      <c r="L8" s="303">
        <f t="shared" si="4"/>
        <v>0</v>
      </c>
      <c r="M8" s="307">
        <f t="shared" si="5"/>
        <v>0</v>
      </c>
      <c r="N8" s="308"/>
      <c r="O8" s="308"/>
      <c r="P8" s="308"/>
      <c r="Q8" s="303">
        <f t="shared" si="6"/>
        <v>0</v>
      </c>
      <c r="R8" s="309">
        <f t="shared" si="14"/>
        <v>0</v>
      </c>
      <c r="S8" s="315">
        <v>3771000</v>
      </c>
      <c r="V8" s="303">
        <f t="shared" si="7"/>
        <v>3771000</v>
      </c>
      <c r="W8" s="309">
        <f t="shared" ref="W8:W38" si="15">U8/U$41*100</f>
        <v>0</v>
      </c>
      <c r="X8" s="303">
        <f t="shared" si="8"/>
        <v>3771000</v>
      </c>
      <c r="Y8" s="309">
        <f t="shared" si="9"/>
        <v>3.0837630330817843E-2</v>
      </c>
      <c r="Z8" s="310">
        <v>4975</v>
      </c>
      <c r="AA8" s="310"/>
      <c r="AB8" s="310">
        <v>5000000</v>
      </c>
      <c r="AC8" s="316">
        <f t="shared" si="12"/>
        <v>5004975</v>
      </c>
      <c r="AD8" s="311">
        <f t="shared" si="13"/>
        <v>7.939827218095212E-2</v>
      </c>
      <c r="AE8" s="245">
        <v>5000000</v>
      </c>
      <c r="AF8" s="245"/>
      <c r="AG8" s="245"/>
      <c r="AH8" s="333">
        <f t="shared" si="10"/>
        <v>5000000</v>
      </c>
      <c r="AI8" s="336">
        <f t="shared" si="11"/>
        <v>9.0683181437233348E-2</v>
      </c>
    </row>
    <row r="9" spans="2:35" ht="12" thickBot="1">
      <c r="B9" s="299">
        <v>6</v>
      </c>
      <c r="C9" s="300" t="s">
        <v>164</v>
      </c>
      <c r="D9" s="301"/>
      <c r="E9" s="301"/>
      <c r="F9" s="302"/>
      <c r="G9" s="303">
        <f t="shared" si="2"/>
        <v>0</v>
      </c>
      <c r="H9" s="304">
        <f t="shared" si="3"/>
        <v>0</v>
      </c>
      <c r="I9" s="312"/>
      <c r="J9" s="312"/>
      <c r="K9" s="313"/>
      <c r="L9" s="303">
        <f t="shared" si="4"/>
        <v>0</v>
      </c>
      <c r="M9" s="307">
        <f t="shared" si="5"/>
        <v>0</v>
      </c>
      <c r="N9" s="308"/>
      <c r="O9" s="308"/>
      <c r="P9" s="308"/>
      <c r="Q9" s="303">
        <f t="shared" si="6"/>
        <v>0</v>
      </c>
      <c r="R9" s="309">
        <f t="shared" si="14"/>
        <v>0</v>
      </c>
      <c r="S9" s="315">
        <v>425000</v>
      </c>
      <c r="V9" s="303">
        <f t="shared" si="7"/>
        <v>425000</v>
      </c>
      <c r="W9" s="309">
        <f t="shared" si="1"/>
        <v>0</v>
      </c>
      <c r="X9" s="303">
        <f t="shared" si="8"/>
        <v>425000</v>
      </c>
      <c r="Y9" s="309">
        <f t="shared" si="9"/>
        <v>3.4754688121446794E-3</v>
      </c>
      <c r="Z9" s="310"/>
      <c r="AA9" s="310"/>
      <c r="AB9" s="310">
        <v>2000000</v>
      </c>
      <c r="AC9" s="316">
        <f t="shared" si="12"/>
        <v>2000000</v>
      </c>
      <c r="AD9" s="311">
        <f t="shared" si="13"/>
        <v>3.1727739771308397E-2</v>
      </c>
      <c r="AE9" s="245">
        <v>2000000</v>
      </c>
      <c r="AF9" s="245"/>
      <c r="AG9" s="245"/>
      <c r="AH9" s="333">
        <f t="shared" si="10"/>
        <v>2000000</v>
      </c>
      <c r="AI9" s="336">
        <f t="shared" si="11"/>
        <v>3.6273272574893337E-2</v>
      </c>
    </row>
    <row r="10" spans="2:35" ht="12" thickBot="1">
      <c r="B10" s="299">
        <v>7</v>
      </c>
      <c r="C10" s="300" t="s">
        <v>165</v>
      </c>
      <c r="D10" s="301"/>
      <c r="E10" s="301"/>
      <c r="F10" s="302"/>
      <c r="G10" s="303">
        <f t="shared" si="2"/>
        <v>0</v>
      </c>
      <c r="H10" s="304">
        <f t="shared" si="3"/>
        <v>0</v>
      </c>
      <c r="I10" s="312"/>
      <c r="J10" s="312"/>
      <c r="K10" s="313"/>
      <c r="L10" s="303">
        <f t="shared" si="4"/>
        <v>0</v>
      </c>
      <c r="M10" s="307">
        <f t="shared" si="5"/>
        <v>0</v>
      </c>
      <c r="N10" s="308"/>
      <c r="O10" s="308"/>
      <c r="P10" s="308"/>
      <c r="Q10" s="303">
        <f t="shared" si="6"/>
        <v>0</v>
      </c>
      <c r="R10" s="309">
        <f t="shared" si="14"/>
        <v>0</v>
      </c>
      <c r="V10" s="303">
        <f t="shared" si="7"/>
        <v>0</v>
      </c>
      <c r="W10" s="309">
        <f t="shared" si="1"/>
        <v>0</v>
      </c>
      <c r="X10" s="303">
        <f t="shared" si="8"/>
        <v>0</v>
      </c>
      <c r="Y10" s="309">
        <f t="shared" si="9"/>
        <v>0</v>
      </c>
      <c r="Z10" s="310"/>
      <c r="AA10" s="310"/>
      <c r="AB10" s="310"/>
      <c r="AC10" s="316">
        <f t="shared" si="12"/>
        <v>0</v>
      </c>
      <c r="AD10" s="311">
        <f t="shared" si="13"/>
        <v>0</v>
      </c>
      <c r="AE10" s="245"/>
      <c r="AF10" s="245"/>
      <c r="AG10" s="245"/>
      <c r="AH10" s="333">
        <f t="shared" si="10"/>
        <v>0</v>
      </c>
      <c r="AI10" s="336">
        <f t="shared" si="11"/>
        <v>0</v>
      </c>
    </row>
    <row r="11" spans="2:35" ht="12" thickBot="1">
      <c r="B11" s="299">
        <v>8</v>
      </c>
      <c r="C11" s="300" t="s">
        <v>166</v>
      </c>
      <c r="D11" s="301"/>
      <c r="E11" s="301"/>
      <c r="F11" s="302"/>
      <c r="G11" s="303">
        <f t="shared" si="2"/>
        <v>0</v>
      </c>
      <c r="H11" s="304">
        <f t="shared" si="3"/>
        <v>0</v>
      </c>
      <c r="I11" s="312"/>
      <c r="J11" s="312"/>
      <c r="K11" s="313"/>
      <c r="L11" s="303">
        <f t="shared" si="4"/>
        <v>0</v>
      </c>
      <c r="M11" s="307">
        <f t="shared" si="5"/>
        <v>0</v>
      </c>
      <c r="N11" s="308"/>
      <c r="O11" s="308"/>
      <c r="P11" s="308"/>
      <c r="Q11" s="303">
        <f t="shared" si="6"/>
        <v>0</v>
      </c>
      <c r="R11" s="309">
        <f t="shared" si="14"/>
        <v>0</v>
      </c>
      <c r="V11" s="303">
        <f t="shared" si="7"/>
        <v>0</v>
      </c>
      <c r="W11" s="309">
        <f t="shared" si="1"/>
        <v>0</v>
      </c>
      <c r="X11" s="303">
        <f t="shared" si="8"/>
        <v>0</v>
      </c>
      <c r="Y11" s="309">
        <f t="shared" si="9"/>
        <v>0</v>
      </c>
      <c r="Z11" s="310"/>
      <c r="AA11" s="310"/>
      <c r="AB11" s="310">
        <v>2000000</v>
      </c>
      <c r="AC11" s="316">
        <f t="shared" si="12"/>
        <v>2000000</v>
      </c>
      <c r="AD11" s="311">
        <f t="shared" si="13"/>
        <v>3.1727739771308397E-2</v>
      </c>
      <c r="AE11" s="245"/>
      <c r="AF11" s="245"/>
      <c r="AG11" s="245"/>
      <c r="AH11" s="333">
        <f t="shared" si="10"/>
        <v>0</v>
      </c>
      <c r="AI11" s="336">
        <f t="shared" si="11"/>
        <v>0</v>
      </c>
    </row>
    <row r="12" spans="2:35" ht="12" thickBot="1">
      <c r="B12" s="299">
        <v>9</v>
      </c>
      <c r="C12" s="300" t="s">
        <v>167</v>
      </c>
      <c r="D12" s="301"/>
      <c r="E12" s="301"/>
      <c r="F12" s="302"/>
      <c r="G12" s="303">
        <f t="shared" si="2"/>
        <v>0</v>
      </c>
      <c r="H12" s="304">
        <f t="shared" si="3"/>
        <v>0</v>
      </c>
      <c r="I12" s="312"/>
      <c r="J12" s="312"/>
      <c r="K12" s="313"/>
      <c r="L12" s="303">
        <f t="shared" si="4"/>
        <v>0</v>
      </c>
      <c r="M12" s="307">
        <f t="shared" si="5"/>
        <v>0</v>
      </c>
      <c r="N12" s="308"/>
      <c r="O12" s="308"/>
      <c r="P12" s="308"/>
      <c r="Q12" s="303">
        <f t="shared" si="6"/>
        <v>0</v>
      </c>
      <c r="R12" s="309">
        <f t="shared" si="14"/>
        <v>0</v>
      </c>
      <c r="V12" s="303">
        <f t="shared" si="7"/>
        <v>0</v>
      </c>
      <c r="W12" s="309">
        <f t="shared" si="1"/>
        <v>0</v>
      </c>
      <c r="X12" s="303">
        <f t="shared" si="8"/>
        <v>0</v>
      </c>
      <c r="Y12" s="309">
        <f t="shared" si="9"/>
        <v>0</v>
      </c>
      <c r="Z12" s="310"/>
      <c r="AA12" s="310"/>
      <c r="AB12" s="310">
        <v>2000000</v>
      </c>
      <c r="AC12" s="316">
        <f t="shared" si="12"/>
        <v>2000000</v>
      </c>
      <c r="AD12" s="311">
        <f t="shared" si="13"/>
        <v>3.1727739771308397E-2</v>
      </c>
      <c r="AE12" s="245"/>
      <c r="AF12" s="245"/>
      <c r="AG12" s="245"/>
      <c r="AH12" s="333">
        <f t="shared" si="10"/>
        <v>0</v>
      </c>
      <c r="AI12" s="336">
        <f t="shared" si="11"/>
        <v>0</v>
      </c>
    </row>
    <row r="13" spans="2:35" ht="12" thickBot="1">
      <c r="B13" s="299">
        <v>10</v>
      </c>
      <c r="C13" s="300" t="s">
        <v>168</v>
      </c>
      <c r="D13" s="301"/>
      <c r="E13" s="301"/>
      <c r="F13" s="302"/>
      <c r="G13" s="303">
        <f t="shared" si="2"/>
        <v>0</v>
      </c>
      <c r="H13" s="304">
        <f t="shared" si="3"/>
        <v>0</v>
      </c>
      <c r="I13" s="312"/>
      <c r="J13" s="312"/>
      <c r="K13" s="313"/>
      <c r="L13" s="303">
        <f t="shared" si="4"/>
        <v>0</v>
      </c>
      <c r="M13" s="307">
        <f t="shared" si="5"/>
        <v>0</v>
      </c>
      <c r="N13" s="308"/>
      <c r="O13" s="308"/>
      <c r="P13" s="308"/>
      <c r="Q13" s="303">
        <f t="shared" si="6"/>
        <v>0</v>
      </c>
      <c r="R13" s="309">
        <f t="shared" si="14"/>
        <v>0</v>
      </c>
      <c r="V13" s="303">
        <f t="shared" si="7"/>
        <v>0</v>
      </c>
      <c r="W13" s="309">
        <f t="shared" si="15"/>
        <v>0</v>
      </c>
      <c r="X13" s="303">
        <f t="shared" si="8"/>
        <v>0</v>
      </c>
      <c r="Y13" s="309">
        <f t="shared" si="9"/>
        <v>0</v>
      </c>
      <c r="Z13" s="310"/>
      <c r="AA13" s="310"/>
      <c r="AB13" s="310">
        <v>230000</v>
      </c>
      <c r="AC13" s="316">
        <f t="shared" si="12"/>
        <v>230000</v>
      </c>
      <c r="AD13" s="311">
        <f t="shared" si="13"/>
        <v>3.6486900737004659E-3</v>
      </c>
      <c r="AE13" s="245"/>
      <c r="AF13" s="245"/>
      <c r="AG13" s="245"/>
      <c r="AH13" s="333">
        <f t="shared" si="10"/>
        <v>0</v>
      </c>
      <c r="AI13" s="336">
        <f t="shared" si="11"/>
        <v>0</v>
      </c>
    </row>
    <row r="14" spans="2:35" ht="12" thickBot="1">
      <c r="B14" s="299">
        <v>11</v>
      </c>
      <c r="C14" s="300" t="s">
        <v>169</v>
      </c>
      <c r="D14" s="301"/>
      <c r="E14" s="301"/>
      <c r="F14" s="302"/>
      <c r="G14" s="303">
        <f t="shared" si="2"/>
        <v>0</v>
      </c>
      <c r="H14" s="304">
        <f t="shared" si="3"/>
        <v>0</v>
      </c>
      <c r="I14" s="312"/>
      <c r="J14" s="312"/>
      <c r="K14" s="313"/>
      <c r="L14" s="303">
        <f t="shared" si="4"/>
        <v>0</v>
      </c>
      <c r="M14" s="307">
        <f t="shared" si="5"/>
        <v>0</v>
      </c>
      <c r="N14" s="308"/>
      <c r="O14" s="308"/>
      <c r="P14" s="308"/>
      <c r="Q14" s="303">
        <f t="shared" si="6"/>
        <v>0</v>
      </c>
      <c r="R14" s="309">
        <f t="shared" si="14"/>
        <v>0</v>
      </c>
      <c r="S14" s="315">
        <v>2999940</v>
      </c>
      <c r="T14" s="315">
        <v>2699970</v>
      </c>
      <c r="V14" s="303">
        <f t="shared" si="7"/>
        <v>5699910</v>
      </c>
      <c r="W14" s="309">
        <f t="shared" si="1"/>
        <v>0</v>
      </c>
      <c r="X14" s="303">
        <f t="shared" si="8"/>
        <v>5699910</v>
      </c>
      <c r="Y14" s="309">
        <f t="shared" si="9"/>
        <v>4.6611433969486062E-2</v>
      </c>
      <c r="Z14" s="310">
        <v>199970</v>
      </c>
      <c r="AA14" s="310"/>
      <c r="AB14" s="310">
        <v>199970</v>
      </c>
      <c r="AC14" s="316">
        <f t="shared" si="12"/>
        <v>399940</v>
      </c>
      <c r="AD14" s="311">
        <f t="shared" si="13"/>
        <v>6.3445961220685403E-3</v>
      </c>
      <c r="AE14" s="245">
        <v>469970</v>
      </c>
      <c r="AF14" s="245">
        <v>549910</v>
      </c>
      <c r="AG14" s="245">
        <v>99970</v>
      </c>
      <c r="AH14" s="333">
        <f t="shared" si="10"/>
        <v>1119850</v>
      </c>
      <c r="AI14" s="336">
        <f t="shared" si="11"/>
        <v>2.0310312146497155E-2</v>
      </c>
    </row>
    <row r="15" spans="2:35" ht="12" thickBot="1">
      <c r="B15" s="299">
        <v>12</v>
      </c>
      <c r="C15" s="300" t="s">
        <v>170</v>
      </c>
      <c r="D15" s="301"/>
      <c r="E15" s="301"/>
      <c r="F15" s="302"/>
      <c r="G15" s="303">
        <f t="shared" si="2"/>
        <v>0</v>
      </c>
      <c r="H15" s="304">
        <f t="shared" si="3"/>
        <v>0</v>
      </c>
      <c r="I15" s="312"/>
      <c r="J15" s="312"/>
      <c r="K15" s="313"/>
      <c r="L15" s="303">
        <f t="shared" si="4"/>
        <v>0</v>
      </c>
      <c r="M15" s="307">
        <f t="shared" si="5"/>
        <v>0</v>
      </c>
      <c r="N15" s="308"/>
      <c r="O15" s="308"/>
      <c r="P15" s="308"/>
      <c r="Q15" s="303">
        <f t="shared" si="6"/>
        <v>0</v>
      </c>
      <c r="R15" s="309">
        <f t="shared" si="14"/>
        <v>0</v>
      </c>
      <c r="V15" s="303">
        <f t="shared" si="7"/>
        <v>0</v>
      </c>
      <c r="W15" s="309">
        <f t="shared" si="1"/>
        <v>0</v>
      </c>
      <c r="X15" s="303">
        <f t="shared" si="8"/>
        <v>0</v>
      </c>
      <c r="Y15" s="309">
        <f t="shared" si="9"/>
        <v>0</v>
      </c>
      <c r="Z15" s="310"/>
      <c r="AA15" s="310"/>
      <c r="AB15" s="310"/>
      <c r="AC15" s="316">
        <f t="shared" si="12"/>
        <v>0</v>
      </c>
      <c r="AD15" s="311">
        <f t="shared" si="13"/>
        <v>0</v>
      </c>
      <c r="AE15" s="245"/>
      <c r="AF15" s="245"/>
      <c r="AG15" s="245"/>
      <c r="AH15" s="333">
        <f t="shared" si="10"/>
        <v>0</v>
      </c>
      <c r="AI15" s="336">
        <f t="shared" si="11"/>
        <v>0</v>
      </c>
    </row>
    <row r="16" spans="2:35" ht="12" thickBot="1">
      <c r="B16" s="299">
        <v>13</v>
      </c>
      <c r="C16" s="300" t="s">
        <v>171</v>
      </c>
      <c r="D16" s="301"/>
      <c r="E16" s="301"/>
      <c r="F16" s="302"/>
      <c r="G16" s="303">
        <f t="shared" si="2"/>
        <v>0</v>
      </c>
      <c r="H16" s="304">
        <f t="shared" si="3"/>
        <v>0</v>
      </c>
      <c r="I16" s="312"/>
      <c r="J16" s="312"/>
      <c r="K16" s="313"/>
      <c r="L16" s="303">
        <f t="shared" si="4"/>
        <v>0</v>
      </c>
      <c r="M16" s="307">
        <f t="shared" si="5"/>
        <v>0</v>
      </c>
      <c r="N16" s="308"/>
      <c r="O16" s="308"/>
      <c r="P16" s="317" t="s">
        <v>318</v>
      </c>
      <c r="Q16" s="303">
        <f t="shared" si="6"/>
        <v>3744506.39</v>
      </c>
      <c r="R16" s="309">
        <f t="shared" si="14"/>
        <v>9.0335832669078631E-2</v>
      </c>
      <c r="V16" s="303">
        <f t="shared" si="7"/>
        <v>0</v>
      </c>
      <c r="W16" s="309">
        <f t="shared" si="1"/>
        <v>0</v>
      </c>
      <c r="X16" s="303">
        <f t="shared" si="8"/>
        <v>3744506.39</v>
      </c>
      <c r="Y16" s="309">
        <f t="shared" si="9"/>
        <v>3.0620976883109319E-2</v>
      </c>
      <c r="Z16" s="310"/>
      <c r="AA16" s="310"/>
      <c r="AB16" s="310"/>
      <c r="AC16" s="316">
        <f t="shared" si="12"/>
        <v>0</v>
      </c>
      <c r="AD16" s="311">
        <f t="shared" si="13"/>
        <v>0</v>
      </c>
      <c r="AE16" s="245"/>
      <c r="AF16" s="245"/>
      <c r="AG16" s="245"/>
      <c r="AH16" s="333">
        <f t="shared" si="10"/>
        <v>0</v>
      </c>
      <c r="AI16" s="336">
        <f t="shared" si="11"/>
        <v>0</v>
      </c>
    </row>
    <row r="17" spans="2:35" ht="12" thickBot="1">
      <c r="B17" s="299">
        <v>14</v>
      </c>
      <c r="C17" s="300" t="s">
        <v>172</v>
      </c>
      <c r="D17" s="301"/>
      <c r="E17" s="301"/>
      <c r="F17" s="302"/>
      <c r="G17" s="303">
        <f t="shared" si="2"/>
        <v>0</v>
      </c>
      <c r="H17" s="304">
        <f t="shared" si="3"/>
        <v>0</v>
      </c>
      <c r="I17" s="312"/>
      <c r="J17" s="312"/>
      <c r="K17" s="313"/>
      <c r="L17" s="303">
        <f t="shared" si="4"/>
        <v>0</v>
      </c>
      <c r="M17" s="307">
        <f t="shared" si="5"/>
        <v>0</v>
      </c>
      <c r="N17" s="308"/>
      <c r="O17" s="308"/>
      <c r="P17" s="308"/>
      <c r="Q17" s="303">
        <f t="shared" si="6"/>
        <v>0</v>
      </c>
      <c r="R17" s="309">
        <f t="shared" si="14"/>
        <v>0</v>
      </c>
      <c r="V17" s="303">
        <f t="shared" si="7"/>
        <v>0</v>
      </c>
      <c r="W17" s="309">
        <f t="shared" si="1"/>
        <v>0</v>
      </c>
      <c r="X17" s="303">
        <f t="shared" si="8"/>
        <v>0</v>
      </c>
      <c r="Y17" s="309">
        <f t="shared" si="9"/>
        <v>0</v>
      </c>
      <c r="Z17" s="310"/>
      <c r="AA17" s="310"/>
      <c r="AB17" s="310"/>
      <c r="AC17" s="316">
        <f t="shared" si="12"/>
        <v>0</v>
      </c>
      <c r="AD17" s="311">
        <f t="shared" si="13"/>
        <v>0</v>
      </c>
      <c r="AE17" s="245"/>
      <c r="AF17" s="245"/>
      <c r="AG17" s="245"/>
      <c r="AH17" s="333">
        <f t="shared" si="10"/>
        <v>0</v>
      </c>
      <c r="AI17" s="336">
        <f t="shared" si="11"/>
        <v>0</v>
      </c>
    </row>
    <row r="18" spans="2:35" ht="12" thickBot="1">
      <c r="B18" s="299">
        <v>15</v>
      </c>
      <c r="C18" s="300" t="s">
        <v>173</v>
      </c>
      <c r="D18" s="301"/>
      <c r="E18" s="301"/>
      <c r="F18" s="302"/>
      <c r="G18" s="303">
        <f t="shared" si="2"/>
        <v>0</v>
      </c>
      <c r="H18" s="304">
        <f t="shared" si="3"/>
        <v>0</v>
      </c>
      <c r="I18" s="312"/>
      <c r="J18" s="312"/>
      <c r="K18" s="313"/>
      <c r="L18" s="303">
        <f t="shared" si="4"/>
        <v>0</v>
      </c>
      <c r="M18" s="307">
        <f t="shared" si="5"/>
        <v>0</v>
      </c>
      <c r="N18" s="314" t="s">
        <v>310</v>
      </c>
      <c r="O18" s="308"/>
      <c r="P18" s="308"/>
      <c r="Q18" s="303">
        <f t="shared" si="6"/>
        <v>63800</v>
      </c>
      <c r="R18" s="309">
        <f t="shared" si="14"/>
        <v>1.5391684574711639E-3</v>
      </c>
      <c r="U18" s="315">
        <v>644890</v>
      </c>
      <c r="V18" s="303">
        <f t="shared" si="7"/>
        <v>644890</v>
      </c>
      <c r="W18" s="309">
        <f t="shared" si="15"/>
        <v>4.5070357031117801E-2</v>
      </c>
      <c r="X18" s="303">
        <f t="shared" si="8"/>
        <v>708690</v>
      </c>
      <c r="Y18" s="309">
        <f t="shared" si="9"/>
        <v>5.7953646881854417E-3</v>
      </c>
      <c r="Z18" s="310">
        <v>1632.08</v>
      </c>
      <c r="AA18" s="310"/>
      <c r="AB18" s="310"/>
      <c r="AC18" s="316">
        <f t="shared" si="12"/>
        <v>1632.08</v>
      </c>
      <c r="AD18" s="311">
        <f t="shared" si="13"/>
        <v>2.5891104762978505E-5</v>
      </c>
      <c r="AE18" s="245">
        <v>299940</v>
      </c>
      <c r="AF18" s="245">
        <v>729431.73</v>
      </c>
      <c r="AG18" s="245">
        <v>279940</v>
      </c>
      <c r="AH18" s="333">
        <f t="shared" si="10"/>
        <v>1309311.73</v>
      </c>
      <c r="AI18" s="336">
        <f t="shared" si="11"/>
        <v>2.3746510633897575E-2</v>
      </c>
    </row>
    <row r="19" spans="2:35" ht="12" thickBot="1">
      <c r="B19" s="299">
        <v>16</v>
      </c>
      <c r="C19" s="300" t="s">
        <v>174</v>
      </c>
      <c r="D19" s="301"/>
      <c r="E19" s="301"/>
      <c r="F19" s="302"/>
      <c r="G19" s="303">
        <f t="shared" si="2"/>
        <v>0</v>
      </c>
      <c r="H19" s="304">
        <f t="shared" si="3"/>
        <v>0</v>
      </c>
      <c r="I19" s="312"/>
      <c r="J19" s="312"/>
      <c r="K19" s="313"/>
      <c r="L19" s="303">
        <f t="shared" si="4"/>
        <v>0</v>
      </c>
      <c r="M19" s="307">
        <f t="shared" si="5"/>
        <v>0</v>
      </c>
      <c r="N19" s="308"/>
      <c r="O19" s="308"/>
      <c r="P19" s="308"/>
      <c r="Q19" s="303">
        <f t="shared" si="6"/>
        <v>0</v>
      </c>
      <c r="R19" s="309">
        <f t="shared" si="14"/>
        <v>0</v>
      </c>
      <c r="V19" s="303">
        <f t="shared" si="7"/>
        <v>0</v>
      </c>
      <c r="W19" s="309">
        <f t="shared" si="1"/>
        <v>0</v>
      </c>
      <c r="X19" s="303">
        <f t="shared" si="8"/>
        <v>0</v>
      </c>
      <c r="Y19" s="309">
        <f t="shared" si="9"/>
        <v>0</v>
      </c>
      <c r="Z19" s="310"/>
      <c r="AA19" s="310"/>
      <c r="AB19" s="310"/>
      <c r="AC19" s="316">
        <f t="shared" si="12"/>
        <v>0</v>
      </c>
      <c r="AD19" s="311">
        <f t="shared" si="13"/>
        <v>0</v>
      </c>
      <c r="AE19" s="245"/>
      <c r="AF19" s="245"/>
      <c r="AG19" s="245"/>
      <c r="AH19" s="333">
        <f t="shared" si="10"/>
        <v>0</v>
      </c>
      <c r="AI19" s="336">
        <f t="shared" si="11"/>
        <v>0</v>
      </c>
    </row>
    <row r="20" spans="2:35" ht="12" thickBot="1">
      <c r="B20" s="299">
        <v>17</v>
      </c>
      <c r="C20" s="300" t="s">
        <v>175</v>
      </c>
      <c r="D20" s="301"/>
      <c r="E20" s="301"/>
      <c r="F20" s="302"/>
      <c r="G20" s="303">
        <f t="shared" si="2"/>
        <v>0</v>
      </c>
      <c r="H20" s="304">
        <f t="shared" si="3"/>
        <v>0</v>
      </c>
      <c r="I20" s="312"/>
      <c r="J20" s="312"/>
      <c r="K20" s="313"/>
      <c r="L20" s="303">
        <f t="shared" si="4"/>
        <v>0</v>
      </c>
      <c r="M20" s="307">
        <f t="shared" si="5"/>
        <v>0</v>
      </c>
      <c r="N20" s="308"/>
      <c r="O20" s="308"/>
      <c r="P20" s="308"/>
      <c r="Q20" s="303">
        <f t="shared" si="6"/>
        <v>0</v>
      </c>
      <c r="R20" s="309">
        <f t="shared" si="14"/>
        <v>0</v>
      </c>
      <c r="V20" s="303">
        <f t="shared" si="7"/>
        <v>0</v>
      </c>
      <c r="W20" s="309">
        <f t="shared" si="1"/>
        <v>0</v>
      </c>
      <c r="X20" s="303">
        <f t="shared" si="8"/>
        <v>0</v>
      </c>
      <c r="Y20" s="309">
        <f t="shared" si="9"/>
        <v>0</v>
      </c>
      <c r="Z20" s="310"/>
      <c r="AA20" s="310"/>
      <c r="AB20" s="310"/>
      <c r="AC20" s="316">
        <f t="shared" si="12"/>
        <v>0</v>
      </c>
      <c r="AD20" s="311">
        <f t="shared" si="13"/>
        <v>0</v>
      </c>
      <c r="AE20" s="245"/>
      <c r="AF20" s="245"/>
      <c r="AG20" s="245"/>
      <c r="AH20" s="333">
        <f t="shared" si="10"/>
        <v>0</v>
      </c>
      <c r="AI20" s="336">
        <f t="shared" si="11"/>
        <v>0</v>
      </c>
    </row>
    <row r="21" spans="2:35" ht="12" thickBot="1">
      <c r="B21" s="299">
        <v>18</v>
      </c>
      <c r="C21" s="300" t="s">
        <v>176</v>
      </c>
      <c r="D21" s="301"/>
      <c r="E21" s="301"/>
      <c r="F21" s="302"/>
      <c r="G21" s="303">
        <f t="shared" si="2"/>
        <v>0</v>
      </c>
      <c r="H21" s="304">
        <f t="shared" si="3"/>
        <v>0</v>
      </c>
      <c r="I21" s="312"/>
      <c r="J21" s="312"/>
      <c r="K21" s="313"/>
      <c r="L21" s="303">
        <f t="shared" si="4"/>
        <v>0</v>
      </c>
      <c r="M21" s="307">
        <f t="shared" si="5"/>
        <v>0</v>
      </c>
      <c r="N21" s="308"/>
      <c r="O21" s="308"/>
      <c r="P21" s="308"/>
      <c r="Q21" s="303">
        <f t="shared" si="6"/>
        <v>0</v>
      </c>
      <c r="R21" s="309">
        <f t="shared" si="14"/>
        <v>0</v>
      </c>
      <c r="V21" s="303">
        <f t="shared" si="7"/>
        <v>0</v>
      </c>
      <c r="W21" s="309">
        <f t="shared" si="1"/>
        <v>0</v>
      </c>
      <c r="X21" s="303">
        <f t="shared" si="8"/>
        <v>0</v>
      </c>
      <c r="Y21" s="309">
        <f t="shared" si="9"/>
        <v>0</v>
      </c>
      <c r="Z21" s="310"/>
      <c r="AA21" s="310"/>
      <c r="AB21" s="310"/>
      <c r="AC21" s="316">
        <f t="shared" si="12"/>
        <v>0</v>
      </c>
      <c r="AD21" s="311">
        <f t="shared" si="13"/>
        <v>0</v>
      </c>
      <c r="AE21" s="245"/>
      <c r="AF21" s="245"/>
      <c r="AG21" s="245"/>
      <c r="AH21" s="333">
        <f t="shared" si="10"/>
        <v>0</v>
      </c>
      <c r="AI21" s="336">
        <f t="shared" si="11"/>
        <v>0</v>
      </c>
    </row>
    <row r="22" spans="2:35" ht="12" thickBot="1">
      <c r="B22" s="299">
        <v>19</v>
      </c>
      <c r="C22" s="300" t="s">
        <v>177</v>
      </c>
      <c r="D22" s="301"/>
      <c r="E22" s="301"/>
      <c r="F22" s="302"/>
      <c r="G22" s="303">
        <f t="shared" si="2"/>
        <v>0</v>
      </c>
      <c r="H22" s="304">
        <f t="shared" si="3"/>
        <v>0</v>
      </c>
      <c r="I22" s="312"/>
      <c r="J22" s="312"/>
      <c r="K22" s="313"/>
      <c r="L22" s="303">
        <f t="shared" si="4"/>
        <v>0</v>
      </c>
      <c r="M22" s="307">
        <f t="shared" si="5"/>
        <v>0</v>
      </c>
      <c r="N22" s="308"/>
      <c r="O22" s="308"/>
      <c r="P22" s="308"/>
      <c r="Q22" s="303">
        <f t="shared" si="6"/>
        <v>0</v>
      </c>
      <c r="R22" s="309">
        <f t="shared" si="14"/>
        <v>0</v>
      </c>
      <c r="T22" s="315">
        <v>89975</v>
      </c>
      <c r="V22" s="303">
        <f t="shared" si="7"/>
        <v>89975</v>
      </c>
      <c r="W22" s="309">
        <f t="shared" si="1"/>
        <v>0</v>
      </c>
      <c r="X22" s="303">
        <f t="shared" si="8"/>
        <v>89975</v>
      </c>
      <c r="Y22" s="309">
        <f t="shared" si="9"/>
        <v>7.3577719146521755E-4</v>
      </c>
      <c r="Z22" s="310"/>
      <c r="AA22" s="310"/>
      <c r="AB22" s="310"/>
      <c r="AC22" s="316">
        <f t="shared" si="12"/>
        <v>0</v>
      </c>
      <c r="AD22" s="311">
        <f t="shared" si="13"/>
        <v>0</v>
      </c>
      <c r="AE22" s="245"/>
      <c r="AF22" s="245"/>
      <c r="AG22" s="245"/>
      <c r="AH22" s="333">
        <f t="shared" si="10"/>
        <v>0</v>
      </c>
      <c r="AI22" s="336">
        <f t="shared" si="11"/>
        <v>0</v>
      </c>
    </row>
    <row r="23" spans="2:35" ht="12" thickBot="1">
      <c r="B23" s="299">
        <v>20</v>
      </c>
      <c r="C23" s="300" t="s">
        <v>178</v>
      </c>
      <c r="D23" s="301"/>
      <c r="E23" s="301"/>
      <c r="F23" s="302"/>
      <c r="G23" s="303">
        <f t="shared" si="2"/>
        <v>0</v>
      </c>
      <c r="H23" s="304">
        <f t="shared" si="3"/>
        <v>0</v>
      </c>
      <c r="I23" s="312"/>
      <c r="J23" s="312"/>
      <c r="K23" s="313"/>
      <c r="L23" s="303">
        <f t="shared" si="4"/>
        <v>0</v>
      </c>
      <c r="M23" s="307">
        <f t="shared" si="5"/>
        <v>0</v>
      </c>
      <c r="N23" s="308"/>
      <c r="O23" s="308"/>
      <c r="P23" s="308"/>
      <c r="Q23" s="303">
        <f t="shared" si="6"/>
        <v>0</v>
      </c>
      <c r="R23" s="309">
        <f t="shared" si="14"/>
        <v>0</v>
      </c>
      <c r="S23" s="315">
        <v>299000</v>
      </c>
      <c r="T23" s="315">
        <v>184970</v>
      </c>
      <c r="V23" s="303">
        <f t="shared" si="7"/>
        <v>483970</v>
      </c>
      <c r="W23" s="309">
        <f t="shared" si="15"/>
        <v>0</v>
      </c>
      <c r="X23" s="303">
        <f t="shared" si="8"/>
        <v>483970</v>
      </c>
      <c r="Y23" s="309">
        <f t="shared" si="9"/>
        <v>3.9577003317968476E-3</v>
      </c>
      <c r="Z23" s="310">
        <v>1233340</v>
      </c>
      <c r="AA23" s="310"/>
      <c r="AB23" s="310"/>
      <c r="AC23" s="316">
        <f t="shared" si="12"/>
        <v>1233340</v>
      </c>
      <c r="AD23" s="311">
        <f t="shared" si="13"/>
        <v>1.9565545284772751E-2</v>
      </c>
      <c r="AE23" s="245">
        <v>164970</v>
      </c>
      <c r="AF23" s="245">
        <v>134970</v>
      </c>
      <c r="AG23" s="245"/>
      <c r="AH23" s="333">
        <f t="shared" si="10"/>
        <v>299940</v>
      </c>
      <c r="AI23" s="336">
        <f t="shared" si="11"/>
        <v>5.4399026880567539E-3</v>
      </c>
    </row>
    <row r="24" spans="2:35" ht="12" thickBot="1">
      <c r="B24" s="299">
        <v>21</v>
      </c>
      <c r="C24" s="300" t="s">
        <v>179</v>
      </c>
      <c r="D24" s="301"/>
      <c r="E24" s="301"/>
      <c r="F24" s="302"/>
      <c r="G24" s="303">
        <f t="shared" si="2"/>
        <v>0</v>
      </c>
      <c r="H24" s="304">
        <f t="shared" si="3"/>
        <v>0</v>
      </c>
      <c r="I24" s="312"/>
      <c r="J24" s="312"/>
      <c r="K24" s="313"/>
      <c r="L24" s="303">
        <f t="shared" si="4"/>
        <v>0</v>
      </c>
      <c r="M24" s="307">
        <f t="shared" si="5"/>
        <v>0</v>
      </c>
      <c r="N24" s="308"/>
      <c r="O24" s="308"/>
      <c r="P24" s="308"/>
      <c r="Q24" s="303">
        <f t="shared" si="6"/>
        <v>0</v>
      </c>
      <c r="R24" s="309">
        <f t="shared" si="14"/>
        <v>0</v>
      </c>
      <c r="V24" s="303">
        <f t="shared" si="7"/>
        <v>0</v>
      </c>
      <c r="W24" s="309">
        <f t="shared" si="1"/>
        <v>0</v>
      </c>
      <c r="X24" s="303">
        <f t="shared" si="8"/>
        <v>0</v>
      </c>
      <c r="Y24" s="309">
        <f t="shared" si="9"/>
        <v>0</v>
      </c>
      <c r="Z24" s="310"/>
      <c r="AA24" s="310"/>
      <c r="AB24" s="310"/>
      <c r="AC24" s="316">
        <f t="shared" si="12"/>
        <v>0</v>
      </c>
      <c r="AD24" s="311">
        <f t="shared" si="13"/>
        <v>0</v>
      </c>
      <c r="AE24" s="245"/>
      <c r="AF24" s="245"/>
      <c r="AG24" s="245"/>
      <c r="AH24" s="333">
        <f t="shared" si="10"/>
        <v>0</v>
      </c>
      <c r="AI24" s="336">
        <f t="shared" si="11"/>
        <v>0</v>
      </c>
    </row>
    <row r="25" spans="2:35" ht="12" thickBot="1">
      <c r="B25" s="299">
        <v>22</v>
      </c>
      <c r="C25" s="300" t="s">
        <v>180</v>
      </c>
      <c r="D25" s="301"/>
      <c r="E25" s="301"/>
      <c r="F25" s="302"/>
      <c r="G25" s="303">
        <f t="shared" si="2"/>
        <v>0</v>
      </c>
      <c r="H25" s="304">
        <f t="shared" si="3"/>
        <v>0</v>
      </c>
      <c r="I25" s="312"/>
      <c r="J25" s="312"/>
      <c r="K25" s="313"/>
      <c r="L25" s="303">
        <f t="shared" si="4"/>
        <v>0</v>
      </c>
      <c r="M25" s="307">
        <f t="shared" si="5"/>
        <v>0</v>
      </c>
      <c r="N25" s="308"/>
      <c r="O25" s="308"/>
      <c r="P25" s="308"/>
      <c r="Q25" s="303">
        <f t="shared" si="6"/>
        <v>0</v>
      </c>
      <c r="R25" s="309">
        <f t="shared" si="14"/>
        <v>0</v>
      </c>
      <c r="V25" s="303">
        <f t="shared" si="7"/>
        <v>0</v>
      </c>
      <c r="W25" s="309">
        <f t="shared" si="1"/>
        <v>0</v>
      </c>
      <c r="X25" s="303">
        <f t="shared" si="8"/>
        <v>0</v>
      </c>
      <c r="Y25" s="309">
        <f t="shared" si="9"/>
        <v>0</v>
      </c>
      <c r="Z25" s="310"/>
      <c r="AA25" s="310"/>
      <c r="AB25" s="310"/>
      <c r="AC25" s="316">
        <f t="shared" si="12"/>
        <v>0</v>
      </c>
      <c r="AD25" s="311">
        <f t="shared" si="13"/>
        <v>0</v>
      </c>
      <c r="AE25" s="245"/>
      <c r="AF25" s="245"/>
      <c r="AG25" s="245"/>
      <c r="AH25" s="333">
        <f t="shared" si="10"/>
        <v>0</v>
      </c>
      <c r="AI25" s="336">
        <f t="shared" si="11"/>
        <v>0</v>
      </c>
    </row>
    <row r="26" spans="2:35" ht="12" thickBot="1">
      <c r="B26" s="299">
        <v>23</v>
      </c>
      <c r="C26" s="300" t="s">
        <v>181</v>
      </c>
      <c r="D26" s="301"/>
      <c r="E26" s="301"/>
      <c r="F26" s="302"/>
      <c r="G26" s="303">
        <f t="shared" si="2"/>
        <v>0</v>
      </c>
      <c r="H26" s="304">
        <f t="shared" si="3"/>
        <v>0</v>
      </c>
      <c r="I26" s="312"/>
      <c r="J26" s="312"/>
      <c r="K26" s="313"/>
      <c r="L26" s="303">
        <f t="shared" si="4"/>
        <v>0</v>
      </c>
      <c r="M26" s="307">
        <f t="shared" si="5"/>
        <v>0</v>
      </c>
      <c r="N26" s="308"/>
      <c r="O26" s="317" t="s">
        <v>319</v>
      </c>
      <c r="P26" s="308"/>
      <c r="Q26" s="303">
        <f t="shared" si="6"/>
        <v>148000</v>
      </c>
      <c r="R26" s="309">
        <f t="shared" si="14"/>
        <v>3.5704848229738601E-3</v>
      </c>
      <c r="S26" s="315">
        <v>500000</v>
      </c>
      <c r="V26" s="303">
        <f t="shared" si="7"/>
        <v>500000</v>
      </c>
      <c r="W26" s="309">
        <f t="shared" si="1"/>
        <v>0</v>
      </c>
      <c r="X26" s="303">
        <f t="shared" si="8"/>
        <v>648000</v>
      </c>
      <c r="Y26" s="309">
        <f t="shared" si="9"/>
        <v>5.2990677418111812E-3</v>
      </c>
      <c r="Z26" s="310"/>
      <c r="AA26" s="310"/>
      <c r="AB26" s="310"/>
      <c r="AC26" s="316">
        <f t="shared" si="12"/>
        <v>0</v>
      </c>
      <c r="AD26" s="311">
        <f t="shared" si="13"/>
        <v>0</v>
      </c>
      <c r="AE26" s="245"/>
      <c r="AF26" s="245"/>
      <c r="AG26" s="245"/>
      <c r="AH26" s="333">
        <f t="shared" si="10"/>
        <v>0</v>
      </c>
      <c r="AI26" s="336">
        <f t="shared" si="11"/>
        <v>0</v>
      </c>
    </row>
    <row r="27" spans="2:35" ht="12" thickBot="1">
      <c r="B27" s="299">
        <v>24</v>
      </c>
      <c r="C27" s="300" t="s">
        <v>182</v>
      </c>
      <c r="D27" s="301"/>
      <c r="E27" s="301"/>
      <c r="F27" s="302"/>
      <c r="G27" s="303">
        <f t="shared" si="2"/>
        <v>0</v>
      </c>
      <c r="H27" s="304">
        <f t="shared" si="3"/>
        <v>0</v>
      </c>
      <c r="I27" s="312"/>
      <c r="J27" s="312"/>
      <c r="K27" s="313"/>
      <c r="L27" s="303">
        <f t="shared" si="4"/>
        <v>0</v>
      </c>
      <c r="M27" s="307">
        <f t="shared" si="5"/>
        <v>0</v>
      </c>
      <c r="N27" s="308"/>
      <c r="O27" s="308"/>
      <c r="P27" s="308"/>
      <c r="Q27" s="303">
        <f t="shared" si="6"/>
        <v>0</v>
      </c>
      <c r="R27" s="309">
        <f t="shared" si="14"/>
        <v>0</v>
      </c>
      <c r="V27" s="303">
        <f t="shared" si="7"/>
        <v>0</v>
      </c>
      <c r="W27" s="309">
        <f t="shared" si="1"/>
        <v>0</v>
      </c>
      <c r="X27" s="303">
        <f t="shared" si="8"/>
        <v>0</v>
      </c>
      <c r="Y27" s="309">
        <f t="shared" si="9"/>
        <v>0</v>
      </c>
      <c r="Z27" s="310"/>
      <c r="AA27" s="310"/>
      <c r="AB27" s="310"/>
      <c r="AC27" s="316">
        <f t="shared" si="12"/>
        <v>0</v>
      </c>
      <c r="AD27" s="311">
        <f t="shared" si="13"/>
        <v>0</v>
      </c>
      <c r="AE27" s="245"/>
      <c r="AF27" s="245"/>
      <c r="AG27" s="245"/>
      <c r="AH27" s="333">
        <f t="shared" si="10"/>
        <v>0</v>
      </c>
      <c r="AI27" s="336">
        <f t="shared" si="11"/>
        <v>0</v>
      </c>
    </row>
    <row r="28" spans="2:35" ht="12" thickBot="1">
      <c r="B28" s="299">
        <v>25</v>
      </c>
      <c r="C28" s="300" t="s">
        <v>183</v>
      </c>
      <c r="D28" s="301">
        <v>168311188.08000001</v>
      </c>
      <c r="E28" s="301">
        <v>453675460.88999999</v>
      </c>
      <c r="F28" s="302">
        <v>243732250.38</v>
      </c>
      <c r="G28" s="303">
        <f t="shared" si="2"/>
        <v>865718899.35000002</v>
      </c>
      <c r="H28" s="304">
        <f t="shared" si="3"/>
        <v>95.315264019917606</v>
      </c>
      <c r="I28" s="312">
        <v>520325729.47000003</v>
      </c>
      <c r="J28" s="312">
        <v>609454954.90999997</v>
      </c>
      <c r="K28" s="313">
        <v>610011701.19000006</v>
      </c>
      <c r="L28" s="303">
        <f t="shared" si="4"/>
        <v>1739792385.5700002</v>
      </c>
      <c r="M28" s="307">
        <f t="shared" si="5"/>
        <v>97.067954865634988</v>
      </c>
      <c r="N28" s="314" t="s">
        <v>320</v>
      </c>
      <c r="O28" s="314" t="s">
        <v>321</v>
      </c>
      <c r="P28" s="314" t="s">
        <v>322</v>
      </c>
      <c r="Q28" s="303">
        <f t="shared" si="6"/>
        <v>3297039049.1399999</v>
      </c>
      <c r="R28" s="309">
        <f t="shared" si="14"/>
        <v>79.540728957476588</v>
      </c>
      <c r="S28" s="315">
        <v>904189246.71000004</v>
      </c>
      <c r="T28" s="315">
        <v>1078226780.1600001</v>
      </c>
      <c r="U28" s="315">
        <v>567463917.96000004</v>
      </c>
      <c r="V28" s="303">
        <f t="shared" si="7"/>
        <v>2549879944.8299999</v>
      </c>
      <c r="W28" s="309">
        <f t="shared" si="15"/>
        <v>39.659168826829607</v>
      </c>
      <c r="X28" s="303">
        <f t="shared" si="8"/>
        <v>8452430278.8899994</v>
      </c>
      <c r="Y28" s="309">
        <f t="shared" si="9"/>
        <v>69.12037134378717</v>
      </c>
      <c r="Z28" s="310">
        <v>948195528.32000005</v>
      </c>
      <c r="AA28" s="310">
        <v>836432375.84000003</v>
      </c>
      <c r="AB28" s="310">
        <v>882216405.27999997</v>
      </c>
      <c r="AC28" s="316">
        <f t="shared" si="12"/>
        <v>2666844309.4400001</v>
      </c>
      <c r="AD28" s="311">
        <f t="shared" si="13"/>
        <v>42.306471130253485</v>
      </c>
      <c r="AE28" s="245">
        <v>533297271.06999999</v>
      </c>
      <c r="AF28" s="245">
        <v>489046615.86000001</v>
      </c>
      <c r="AG28" s="245">
        <v>636318360.49000001</v>
      </c>
      <c r="AH28" s="333">
        <f t="shared" si="10"/>
        <v>1658662247.4200001</v>
      </c>
      <c r="AI28" s="336">
        <f t="shared" si="11"/>
        <v>30.08255390517542</v>
      </c>
    </row>
    <row r="29" spans="2:35" ht="12" thickBot="1">
      <c r="B29" s="299">
        <v>26</v>
      </c>
      <c r="C29" s="300" t="s">
        <v>184</v>
      </c>
      <c r="D29" s="301"/>
      <c r="E29" s="301"/>
      <c r="F29" s="302"/>
      <c r="G29" s="303">
        <f t="shared" si="2"/>
        <v>0</v>
      </c>
      <c r="H29" s="304">
        <f t="shared" si="3"/>
        <v>0</v>
      </c>
      <c r="I29" s="312"/>
      <c r="J29" s="312"/>
      <c r="K29" s="313"/>
      <c r="L29" s="303">
        <f t="shared" si="4"/>
        <v>0</v>
      </c>
      <c r="M29" s="307">
        <f t="shared" si="5"/>
        <v>0</v>
      </c>
      <c r="N29" s="308"/>
      <c r="O29" s="308"/>
      <c r="P29" s="308"/>
      <c r="Q29" s="303">
        <f t="shared" si="6"/>
        <v>0</v>
      </c>
      <c r="R29" s="309">
        <f t="shared" si="14"/>
        <v>0</v>
      </c>
      <c r="V29" s="303">
        <f t="shared" si="7"/>
        <v>0</v>
      </c>
      <c r="W29" s="309">
        <f t="shared" si="1"/>
        <v>0</v>
      </c>
      <c r="X29" s="303">
        <f t="shared" si="8"/>
        <v>0</v>
      </c>
      <c r="Y29" s="309">
        <f t="shared" si="9"/>
        <v>0</v>
      </c>
      <c r="Z29" s="310"/>
      <c r="AA29" s="310"/>
      <c r="AB29" s="310"/>
      <c r="AC29" s="316">
        <f t="shared" si="12"/>
        <v>0</v>
      </c>
      <c r="AD29" s="311">
        <f t="shared" si="13"/>
        <v>0</v>
      </c>
      <c r="AE29" s="245"/>
      <c r="AF29" s="245"/>
      <c r="AG29" s="245">
        <v>400000</v>
      </c>
      <c r="AH29" s="333">
        <f t="shared" si="10"/>
        <v>400000</v>
      </c>
      <c r="AI29" s="336">
        <f t="shared" si="11"/>
        <v>7.2546545149786675E-3</v>
      </c>
    </row>
    <row r="30" spans="2:35" ht="12" thickBot="1">
      <c r="B30" s="299">
        <v>27</v>
      </c>
      <c r="C30" s="300" t="s">
        <v>100</v>
      </c>
      <c r="D30" s="301"/>
      <c r="E30" s="301"/>
      <c r="F30" s="302"/>
      <c r="G30" s="303">
        <f t="shared" si="2"/>
        <v>0</v>
      </c>
      <c r="H30" s="304">
        <f t="shared" si="3"/>
        <v>0</v>
      </c>
      <c r="I30" s="312"/>
      <c r="J30" s="312"/>
      <c r="K30" s="313"/>
      <c r="L30" s="303">
        <f t="shared" si="4"/>
        <v>0</v>
      </c>
      <c r="M30" s="307">
        <f t="shared" si="5"/>
        <v>0</v>
      </c>
      <c r="N30" s="308"/>
      <c r="O30" s="308"/>
      <c r="P30" s="308"/>
      <c r="Q30" s="303">
        <f t="shared" si="6"/>
        <v>0</v>
      </c>
      <c r="R30" s="309">
        <f t="shared" si="14"/>
        <v>0</v>
      </c>
      <c r="V30" s="303">
        <f t="shared" si="7"/>
        <v>0</v>
      </c>
      <c r="W30" s="309">
        <f t="shared" si="1"/>
        <v>0</v>
      </c>
      <c r="X30" s="303">
        <f t="shared" si="8"/>
        <v>0</v>
      </c>
      <c r="Y30" s="309">
        <f t="shared" si="9"/>
        <v>0</v>
      </c>
      <c r="Z30" s="310"/>
      <c r="AA30" s="310"/>
      <c r="AB30" s="310"/>
      <c r="AC30" s="316">
        <f t="shared" si="12"/>
        <v>0</v>
      </c>
      <c r="AD30" s="311">
        <f t="shared" si="13"/>
        <v>0</v>
      </c>
      <c r="AE30" s="245"/>
      <c r="AF30" s="245"/>
      <c r="AG30" s="245"/>
      <c r="AH30" s="333">
        <f t="shared" si="10"/>
        <v>0</v>
      </c>
      <c r="AI30" s="336">
        <f t="shared" si="11"/>
        <v>0</v>
      </c>
    </row>
    <row r="31" spans="2:35" ht="12" thickBot="1">
      <c r="B31" s="299">
        <v>28</v>
      </c>
      <c r="C31" s="300" t="s">
        <v>185</v>
      </c>
      <c r="D31" s="301">
        <v>2734196</v>
      </c>
      <c r="E31" s="301">
        <v>2617514.37</v>
      </c>
      <c r="F31" s="302"/>
      <c r="G31" s="303">
        <f t="shared" si="2"/>
        <v>5351710.37</v>
      </c>
      <c r="H31" s="304">
        <f t="shared" si="3"/>
        <v>0.58922092062177989</v>
      </c>
      <c r="I31" s="312"/>
      <c r="J31" s="312"/>
      <c r="K31" s="313"/>
      <c r="L31" s="303">
        <f t="shared" si="4"/>
        <v>0</v>
      </c>
      <c r="M31" s="307">
        <f t="shared" si="5"/>
        <v>0</v>
      </c>
      <c r="N31" s="308"/>
      <c r="O31" s="317" t="s">
        <v>323</v>
      </c>
      <c r="P31" s="317" t="s">
        <v>324</v>
      </c>
      <c r="Q31" s="303">
        <f t="shared" si="6"/>
        <v>1397965</v>
      </c>
      <c r="R31" s="309">
        <f t="shared" si="14"/>
        <v>3.372576226722062E-2</v>
      </c>
      <c r="S31" s="315">
        <v>4449950</v>
      </c>
      <c r="T31" s="315">
        <v>3249970</v>
      </c>
      <c r="U31" s="315">
        <v>1097191</v>
      </c>
      <c r="V31" s="303">
        <f t="shared" si="7"/>
        <v>8797111</v>
      </c>
      <c r="W31" s="309">
        <f t="shared" si="1"/>
        <v>7.6680969004526617E-2</v>
      </c>
      <c r="X31" s="303">
        <f t="shared" si="8"/>
        <v>15546786.370000001</v>
      </c>
      <c r="Y31" s="309">
        <f t="shared" si="9"/>
        <v>0.12713499096002587</v>
      </c>
      <c r="Z31" s="310">
        <v>2597970</v>
      </c>
      <c r="AA31" s="310">
        <v>9150000</v>
      </c>
      <c r="AB31" s="310">
        <v>13065000</v>
      </c>
      <c r="AC31" s="316">
        <f t="shared" si="12"/>
        <v>24812970</v>
      </c>
      <c r="AD31" s="311">
        <f t="shared" si="13"/>
        <v>0.39362972755664111</v>
      </c>
      <c r="AE31" s="245">
        <v>119970</v>
      </c>
      <c r="AF31" s="245">
        <v>2622500</v>
      </c>
      <c r="AG31" s="245">
        <v>10000000</v>
      </c>
      <c r="AH31" s="333">
        <f t="shared" si="10"/>
        <v>12742470</v>
      </c>
      <c r="AI31" s="336">
        <f t="shared" si="11"/>
        <v>0.23110554379370055</v>
      </c>
    </row>
    <row r="32" spans="2:35" ht="12" thickBot="1">
      <c r="B32" s="299">
        <v>29</v>
      </c>
      <c r="C32" s="300" t="s">
        <v>186</v>
      </c>
      <c r="D32" s="301"/>
      <c r="E32" s="301"/>
      <c r="F32" s="302"/>
      <c r="G32" s="303">
        <f t="shared" si="2"/>
        <v>0</v>
      </c>
      <c r="H32" s="304">
        <f t="shared" si="3"/>
        <v>0</v>
      </c>
      <c r="I32" s="312"/>
      <c r="J32" s="312"/>
      <c r="K32" s="313"/>
      <c r="L32" s="303">
        <f t="shared" si="4"/>
        <v>0</v>
      </c>
      <c r="M32" s="307">
        <f t="shared" si="5"/>
        <v>0</v>
      </c>
      <c r="N32" s="308"/>
      <c r="O32" s="308"/>
      <c r="P32" s="308"/>
      <c r="Q32" s="303">
        <f t="shared" si="6"/>
        <v>0</v>
      </c>
      <c r="R32" s="309">
        <f t="shared" si="14"/>
        <v>0</v>
      </c>
      <c r="V32" s="303">
        <f t="shared" si="7"/>
        <v>0</v>
      </c>
      <c r="W32" s="309">
        <f t="shared" si="1"/>
        <v>0</v>
      </c>
      <c r="X32" s="303">
        <f t="shared" si="8"/>
        <v>0</v>
      </c>
      <c r="Y32" s="309">
        <f t="shared" si="9"/>
        <v>0</v>
      </c>
      <c r="Z32" s="310"/>
      <c r="AA32" s="310"/>
      <c r="AB32" s="310"/>
      <c r="AC32" s="316">
        <f t="shared" si="12"/>
        <v>0</v>
      </c>
      <c r="AD32" s="311">
        <f t="shared" si="13"/>
        <v>0</v>
      </c>
      <c r="AE32" s="245"/>
      <c r="AF32" s="245"/>
      <c r="AG32" s="245"/>
      <c r="AH32" s="333">
        <f t="shared" si="10"/>
        <v>0</v>
      </c>
      <c r="AI32" s="336">
        <f t="shared" si="11"/>
        <v>0</v>
      </c>
    </row>
    <row r="33" spans="2:35" ht="12" thickBot="1">
      <c r="B33" s="299">
        <v>30</v>
      </c>
      <c r="C33" s="300" t="s">
        <v>187</v>
      </c>
      <c r="D33" s="301"/>
      <c r="E33" s="301"/>
      <c r="F33" s="302"/>
      <c r="G33" s="303">
        <f t="shared" si="2"/>
        <v>0</v>
      </c>
      <c r="H33" s="304">
        <f t="shared" si="3"/>
        <v>0</v>
      </c>
      <c r="I33" s="312"/>
      <c r="J33" s="312"/>
      <c r="K33" s="313"/>
      <c r="L33" s="303">
        <f t="shared" si="4"/>
        <v>0</v>
      </c>
      <c r="M33" s="307">
        <f t="shared" si="5"/>
        <v>0</v>
      </c>
      <c r="N33" s="308"/>
      <c r="O33" s="308"/>
      <c r="P33" s="308"/>
      <c r="Q33" s="303">
        <f t="shared" si="6"/>
        <v>0</v>
      </c>
      <c r="R33" s="309">
        <f t="shared" si="14"/>
        <v>0</v>
      </c>
      <c r="V33" s="303">
        <f t="shared" si="7"/>
        <v>0</v>
      </c>
      <c r="W33" s="309">
        <f t="shared" si="15"/>
        <v>0</v>
      </c>
      <c r="X33" s="303">
        <f t="shared" si="8"/>
        <v>0</v>
      </c>
      <c r="Y33" s="309">
        <f t="shared" si="9"/>
        <v>0</v>
      </c>
      <c r="Z33" s="310"/>
      <c r="AA33" s="310"/>
      <c r="AB33" s="310"/>
      <c r="AC33" s="316">
        <f t="shared" si="12"/>
        <v>0</v>
      </c>
      <c r="AD33" s="311">
        <f t="shared" si="13"/>
        <v>0</v>
      </c>
      <c r="AE33" s="245"/>
      <c r="AF33" s="245"/>
      <c r="AG33" s="245"/>
      <c r="AH33" s="333">
        <f t="shared" si="10"/>
        <v>0</v>
      </c>
      <c r="AI33" s="336">
        <f t="shared" si="11"/>
        <v>0</v>
      </c>
    </row>
    <row r="34" spans="2:35" ht="12" thickBot="1">
      <c r="B34" s="299">
        <v>31</v>
      </c>
      <c r="C34" s="300" t="s">
        <v>188</v>
      </c>
      <c r="D34" s="301">
        <v>103995.21</v>
      </c>
      <c r="E34" s="301">
        <v>3315366.5</v>
      </c>
      <c r="F34" s="302"/>
      <c r="G34" s="303">
        <f t="shared" si="2"/>
        <v>3419361.71</v>
      </c>
      <c r="H34" s="304">
        <f t="shared" si="3"/>
        <v>0.37647019651869973</v>
      </c>
      <c r="I34" s="312"/>
      <c r="J34" s="312">
        <v>1117347.8999999999</v>
      </c>
      <c r="K34" s="313">
        <v>709776.42</v>
      </c>
      <c r="L34" s="303">
        <f t="shared" si="4"/>
        <v>1827124.3199999998</v>
      </c>
      <c r="M34" s="307">
        <f t="shared" si="5"/>
        <v>0.10194045134273762</v>
      </c>
      <c r="N34" s="308"/>
      <c r="O34" s="308"/>
      <c r="P34" s="314" t="s">
        <v>325</v>
      </c>
      <c r="Q34" s="303">
        <f t="shared" si="6"/>
        <v>1100000</v>
      </c>
      <c r="R34" s="309">
        <f t="shared" si="14"/>
        <v>2.6537387197778685E-2</v>
      </c>
      <c r="S34" s="315">
        <v>1233606.97</v>
      </c>
      <c r="U34" s="315">
        <v>5799975</v>
      </c>
      <c r="V34" s="303">
        <f t="shared" si="7"/>
        <v>7033581.9699999997</v>
      </c>
      <c r="W34" s="309">
        <f t="shared" si="1"/>
        <v>0.4053512134186566</v>
      </c>
      <c r="X34" s="303">
        <f t="shared" si="8"/>
        <v>13380068</v>
      </c>
      <c r="Y34" s="309">
        <f t="shared" si="9"/>
        <v>0.10941649185500008</v>
      </c>
      <c r="Z34" s="310">
        <v>1850000</v>
      </c>
      <c r="AA34" s="310">
        <v>167094.99</v>
      </c>
      <c r="AB34" s="310">
        <v>6616675</v>
      </c>
      <c r="AC34" s="316">
        <f t="shared" si="12"/>
        <v>8633769.9900000002</v>
      </c>
      <c r="AD34" s="311">
        <f t="shared" si="13"/>
        <v>0.13696500374402598</v>
      </c>
      <c r="AE34" s="245">
        <v>273193.98</v>
      </c>
      <c r="AF34" s="245"/>
      <c r="AG34" s="245">
        <v>251477.53</v>
      </c>
      <c r="AH34" s="333">
        <f t="shared" si="10"/>
        <v>524671.51</v>
      </c>
      <c r="AI34" s="336">
        <f t="shared" si="11"/>
        <v>9.515776347255438E-3</v>
      </c>
    </row>
    <row r="35" spans="2:35" ht="12" thickBot="1">
      <c r="B35" s="299">
        <v>32</v>
      </c>
      <c r="C35" s="300" t="s">
        <v>189</v>
      </c>
      <c r="D35" s="301"/>
      <c r="E35" s="301"/>
      <c r="F35" s="302"/>
      <c r="G35" s="303">
        <f t="shared" si="2"/>
        <v>0</v>
      </c>
      <c r="H35" s="304">
        <f t="shared" si="3"/>
        <v>0</v>
      </c>
      <c r="I35" s="312"/>
      <c r="J35" s="312"/>
      <c r="K35" s="313"/>
      <c r="L35" s="303">
        <f t="shared" si="4"/>
        <v>0</v>
      </c>
      <c r="M35" s="307">
        <f t="shared" si="5"/>
        <v>0</v>
      </c>
      <c r="N35" s="308"/>
      <c r="O35" s="308"/>
      <c r="P35" s="308"/>
      <c r="Q35" s="303">
        <f t="shared" si="6"/>
        <v>0</v>
      </c>
      <c r="R35" s="309">
        <f t="shared" si="14"/>
        <v>0</v>
      </c>
      <c r="V35" s="303">
        <f t="shared" si="7"/>
        <v>0</v>
      </c>
      <c r="W35" s="309">
        <f t="shared" si="1"/>
        <v>0</v>
      </c>
      <c r="X35" s="303">
        <f t="shared" si="8"/>
        <v>0</v>
      </c>
      <c r="Y35" s="309">
        <f t="shared" si="9"/>
        <v>0</v>
      </c>
      <c r="Z35" s="310"/>
      <c r="AA35" s="310"/>
      <c r="AB35" s="310"/>
      <c r="AC35" s="316">
        <f t="shared" si="12"/>
        <v>0</v>
      </c>
      <c r="AD35" s="311">
        <f t="shared" si="13"/>
        <v>0</v>
      </c>
      <c r="AE35" s="245"/>
      <c r="AF35" s="245"/>
      <c r="AG35" s="245"/>
      <c r="AH35" s="333">
        <f t="shared" si="10"/>
        <v>0</v>
      </c>
      <c r="AI35" s="336">
        <f t="shared" si="11"/>
        <v>0</v>
      </c>
    </row>
    <row r="36" spans="2:35" ht="12" thickBot="1">
      <c r="B36" s="299">
        <v>33</v>
      </c>
      <c r="C36" s="300" t="s">
        <v>190</v>
      </c>
      <c r="D36" s="301">
        <v>550000</v>
      </c>
      <c r="E36" s="301"/>
      <c r="F36" s="302"/>
      <c r="G36" s="303">
        <f t="shared" si="2"/>
        <v>550000</v>
      </c>
      <c r="H36" s="304">
        <f t="shared" si="3"/>
        <v>6.05547542629776E-2</v>
      </c>
      <c r="I36" s="312"/>
      <c r="J36" s="312"/>
      <c r="K36" s="313"/>
      <c r="L36" s="303">
        <f t="shared" si="4"/>
        <v>0</v>
      </c>
      <c r="M36" s="307">
        <f t="shared" si="5"/>
        <v>0</v>
      </c>
      <c r="N36" s="308"/>
      <c r="O36" s="308"/>
      <c r="P36" s="308"/>
      <c r="Q36" s="303">
        <f t="shared" si="6"/>
        <v>0</v>
      </c>
      <c r="R36" s="309">
        <f t="shared" si="14"/>
        <v>0</v>
      </c>
      <c r="U36" s="315">
        <v>384817.28</v>
      </c>
      <c r="V36" s="303">
        <f t="shared" si="7"/>
        <v>384817.28</v>
      </c>
      <c r="W36" s="309">
        <f t="shared" si="1"/>
        <v>2.6894279956804462E-2</v>
      </c>
      <c r="X36" s="303">
        <f t="shared" si="8"/>
        <v>934817.28000000003</v>
      </c>
      <c r="Y36" s="309">
        <f t="shared" si="9"/>
        <v>7.6445371804562826E-3</v>
      </c>
      <c r="Z36" s="310"/>
      <c r="AA36" s="310"/>
      <c r="AB36" s="310">
        <v>361111.11</v>
      </c>
      <c r="AC36" s="316">
        <f t="shared" si="12"/>
        <v>361111.11</v>
      </c>
      <c r="AD36" s="311">
        <f t="shared" si="13"/>
        <v>5.7286196633041606E-3</v>
      </c>
      <c r="AE36" s="245">
        <v>94444.44</v>
      </c>
      <c r="AF36" s="245"/>
      <c r="AG36" s="245">
        <v>69348.13</v>
      </c>
      <c r="AH36" s="333">
        <f t="shared" si="10"/>
        <v>163792.57</v>
      </c>
      <c r="AI36" s="336">
        <f t="shared" si="11"/>
        <v>2.970646268676149E-3</v>
      </c>
    </row>
    <row r="37" spans="2:35" ht="12" thickBot="1">
      <c r="B37" s="299">
        <v>34</v>
      </c>
      <c r="C37" s="300" t="s">
        <v>191</v>
      </c>
      <c r="D37" s="301"/>
      <c r="E37" s="301"/>
      <c r="F37" s="302"/>
      <c r="G37" s="303">
        <f t="shared" si="2"/>
        <v>0</v>
      </c>
      <c r="H37" s="304">
        <f t="shared" si="3"/>
        <v>0</v>
      </c>
      <c r="I37" s="312"/>
      <c r="J37" s="312"/>
      <c r="K37" s="313"/>
      <c r="L37" s="303">
        <f t="shared" si="4"/>
        <v>0</v>
      </c>
      <c r="M37" s="307">
        <f t="shared" si="5"/>
        <v>0</v>
      </c>
      <c r="N37" s="308"/>
      <c r="O37" s="308"/>
      <c r="P37" s="308"/>
      <c r="Q37" s="303">
        <f t="shared" si="6"/>
        <v>0</v>
      </c>
      <c r="R37" s="309">
        <f t="shared" si="14"/>
        <v>0</v>
      </c>
      <c r="V37" s="303">
        <f t="shared" si="7"/>
        <v>0</v>
      </c>
      <c r="W37" s="309">
        <f t="shared" si="1"/>
        <v>0</v>
      </c>
      <c r="X37" s="303">
        <f t="shared" si="8"/>
        <v>0</v>
      </c>
      <c r="Y37" s="309">
        <f t="shared" si="9"/>
        <v>0</v>
      </c>
      <c r="Z37" s="310"/>
      <c r="AA37" s="310"/>
      <c r="AB37" s="310"/>
      <c r="AC37" s="316">
        <f t="shared" si="12"/>
        <v>0</v>
      </c>
      <c r="AD37" s="311">
        <f t="shared" si="13"/>
        <v>0</v>
      </c>
      <c r="AE37" s="245"/>
      <c r="AF37" s="245"/>
      <c r="AG37" s="245"/>
      <c r="AH37" s="333">
        <f t="shared" si="10"/>
        <v>0</v>
      </c>
      <c r="AI37" s="336">
        <f t="shared" si="11"/>
        <v>0</v>
      </c>
    </row>
    <row r="38" spans="2:35" ht="12" thickBot="1">
      <c r="B38" s="299">
        <v>35</v>
      </c>
      <c r="C38" s="318" t="s">
        <v>192</v>
      </c>
      <c r="D38" s="301"/>
      <c r="E38" s="301"/>
      <c r="F38" s="302"/>
      <c r="G38" s="303">
        <f t="shared" si="2"/>
        <v>0</v>
      </c>
      <c r="H38" s="304">
        <f t="shared" si="3"/>
        <v>0</v>
      </c>
      <c r="I38" s="312"/>
      <c r="J38" s="305"/>
      <c r="K38" s="313"/>
      <c r="L38" s="303">
        <f t="shared" si="4"/>
        <v>0</v>
      </c>
      <c r="M38" s="307">
        <f t="shared" si="5"/>
        <v>0</v>
      </c>
      <c r="N38" s="308"/>
      <c r="O38" s="308"/>
      <c r="P38" s="308"/>
      <c r="Q38" s="303">
        <f t="shared" si="6"/>
        <v>0</v>
      </c>
      <c r="R38" s="309">
        <f t="shared" si="14"/>
        <v>0</v>
      </c>
      <c r="V38" s="303">
        <f t="shared" si="7"/>
        <v>0</v>
      </c>
      <c r="W38" s="309">
        <f t="shared" si="15"/>
        <v>0</v>
      </c>
      <c r="X38" s="303">
        <f t="shared" si="8"/>
        <v>0</v>
      </c>
      <c r="Y38" s="309">
        <f t="shared" si="9"/>
        <v>0</v>
      </c>
      <c r="Z38" s="310"/>
      <c r="AA38" s="310"/>
      <c r="AB38" s="310"/>
      <c r="AC38" s="316">
        <f t="shared" si="12"/>
        <v>0</v>
      </c>
      <c r="AD38" s="311">
        <f t="shared" si="13"/>
        <v>0</v>
      </c>
      <c r="AE38" s="245"/>
      <c r="AF38" s="245"/>
      <c r="AG38" s="245"/>
      <c r="AH38" s="333">
        <f t="shared" si="10"/>
        <v>0</v>
      </c>
      <c r="AI38" s="336">
        <f t="shared" si="11"/>
        <v>0</v>
      </c>
    </row>
    <row r="39" spans="2:35" ht="12" thickBot="1">
      <c r="B39" s="299">
        <v>36</v>
      </c>
      <c r="C39" s="318" t="s">
        <v>193</v>
      </c>
      <c r="D39" s="301"/>
      <c r="E39" s="301"/>
      <c r="F39" s="302"/>
      <c r="G39" s="303">
        <f t="shared" si="2"/>
        <v>0</v>
      </c>
      <c r="H39" s="304">
        <f t="shared" si="3"/>
        <v>0</v>
      </c>
      <c r="I39" s="312"/>
      <c r="J39" s="305"/>
      <c r="K39" s="313"/>
      <c r="L39" s="303">
        <f t="shared" si="4"/>
        <v>0</v>
      </c>
      <c r="M39" s="307">
        <f t="shared" si="5"/>
        <v>0</v>
      </c>
      <c r="N39" s="308"/>
      <c r="O39" s="308"/>
      <c r="P39" s="308"/>
      <c r="Q39" s="303">
        <f t="shared" si="6"/>
        <v>0</v>
      </c>
      <c r="R39" s="309">
        <f t="shared" si="14"/>
        <v>0</v>
      </c>
      <c r="V39" s="303">
        <f t="shared" si="7"/>
        <v>0</v>
      </c>
      <c r="W39" s="309">
        <f t="shared" si="1"/>
        <v>0</v>
      </c>
      <c r="X39" s="303">
        <f t="shared" si="8"/>
        <v>0</v>
      </c>
      <c r="Y39" s="309">
        <f t="shared" si="9"/>
        <v>0</v>
      </c>
      <c r="Z39" s="310"/>
      <c r="AA39" s="310"/>
      <c r="AB39" s="310"/>
      <c r="AC39" s="316">
        <f t="shared" si="12"/>
        <v>0</v>
      </c>
      <c r="AD39" s="311">
        <f t="shared" si="13"/>
        <v>0</v>
      </c>
      <c r="AE39" s="245"/>
      <c r="AF39" s="245"/>
      <c r="AG39" s="245"/>
      <c r="AH39" s="333">
        <f t="shared" si="10"/>
        <v>0</v>
      </c>
      <c r="AI39" s="336">
        <f t="shared" si="11"/>
        <v>0</v>
      </c>
    </row>
    <row r="40" spans="2:35" ht="12" thickBot="1">
      <c r="B40" s="299">
        <v>37</v>
      </c>
      <c r="C40" s="318" t="s">
        <v>194</v>
      </c>
      <c r="D40" s="301"/>
      <c r="E40" s="301"/>
      <c r="F40" s="302"/>
      <c r="G40" s="303">
        <f t="shared" si="2"/>
        <v>0</v>
      </c>
      <c r="H40" s="304">
        <f t="shared" si="3"/>
        <v>0</v>
      </c>
      <c r="I40" s="312"/>
      <c r="J40" s="305"/>
      <c r="K40" s="313"/>
      <c r="L40" s="303">
        <f t="shared" si="4"/>
        <v>0</v>
      </c>
      <c r="M40" s="307">
        <f t="shared" si="5"/>
        <v>0</v>
      </c>
      <c r="N40" s="308"/>
      <c r="O40" s="308"/>
      <c r="P40" s="308"/>
      <c r="Q40" s="303">
        <f t="shared" si="6"/>
        <v>0</v>
      </c>
      <c r="R40" s="309">
        <f t="shared" si="14"/>
        <v>0</v>
      </c>
      <c r="V40" s="303">
        <f t="shared" si="7"/>
        <v>0</v>
      </c>
      <c r="W40" s="309">
        <f t="shared" si="1"/>
        <v>0</v>
      </c>
      <c r="X40" s="303">
        <f t="shared" si="8"/>
        <v>0</v>
      </c>
      <c r="Y40" s="309">
        <f t="shared" si="9"/>
        <v>0</v>
      </c>
      <c r="Z40" s="310"/>
      <c r="AA40" s="310"/>
      <c r="AB40" s="310"/>
      <c r="AC40" s="316">
        <f t="shared" si="12"/>
        <v>0</v>
      </c>
      <c r="AD40" s="311">
        <f t="shared" si="13"/>
        <v>0</v>
      </c>
      <c r="AE40" s="245"/>
      <c r="AF40" s="245"/>
      <c r="AG40" s="245"/>
      <c r="AH40" s="333">
        <f t="shared" si="10"/>
        <v>0</v>
      </c>
      <c r="AI40" s="336">
        <f t="shared" si="11"/>
        <v>0</v>
      </c>
    </row>
    <row r="41" spans="2:35" s="243" customFormat="1" ht="12" thickBot="1">
      <c r="B41" s="319"/>
      <c r="C41" s="320" t="s">
        <v>42</v>
      </c>
      <c r="D41" s="321">
        <f t="shared" ref="D41:F41" si="16">SUM(D4:D40)</f>
        <v>187902912.35000002</v>
      </c>
      <c r="E41" s="321">
        <f t="shared" si="16"/>
        <v>476543736.53999996</v>
      </c>
      <c r="F41" s="322">
        <f t="shared" si="16"/>
        <v>243822250.38</v>
      </c>
      <c r="G41" s="303">
        <f t="shared" si="2"/>
        <v>908268899.26999998</v>
      </c>
      <c r="H41" s="323">
        <f t="shared" si="3"/>
        <v>100</v>
      </c>
      <c r="I41" s="324">
        <v>563274973.18000007</v>
      </c>
      <c r="J41" s="324">
        <v>616474912.76999998</v>
      </c>
      <c r="K41" s="325">
        <v>612594856.43000007</v>
      </c>
      <c r="L41" s="303">
        <f t="shared" si="4"/>
        <v>1792344742.3800001</v>
      </c>
      <c r="M41" s="326">
        <f t="shared" si="5"/>
        <v>100</v>
      </c>
      <c r="N41" s="317" t="s">
        <v>326</v>
      </c>
      <c r="O41" s="317" t="s">
        <v>327</v>
      </c>
      <c r="P41" s="317" t="s">
        <v>328</v>
      </c>
      <c r="Q41" s="303">
        <f>N41+O41+P41</f>
        <v>4145095339.6499996</v>
      </c>
      <c r="R41" s="309">
        <f t="shared" si="14"/>
        <v>100</v>
      </c>
      <c r="S41" s="327">
        <v>2031208619.1400001</v>
      </c>
      <c r="T41" s="327">
        <v>1920796704.3599999</v>
      </c>
      <c r="U41" s="327">
        <v>1430851767.0599999</v>
      </c>
      <c r="V41" s="303">
        <f>S41+T41+U41</f>
        <v>5382857090.5599995</v>
      </c>
      <c r="W41" s="309">
        <f t="shared" si="1"/>
        <v>100</v>
      </c>
      <c r="X41" s="303">
        <f t="shared" si="8"/>
        <v>12228566071.860001</v>
      </c>
      <c r="Y41" s="309">
        <f t="shared" si="9"/>
        <v>100</v>
      </c>
      <c r="Z41" s="328">
        <v>2608504192.6399999</v>
      </c>
      <c r="AA41" s="328">
        <v>1636077835.21</v>
      </c>
      <c r="AB41" s="328">
        <v>2059050107.3599999</v>
      </c>
      <c r="AC41" s="316">
        <f t="shared" si="12"/>
        <v>6303632135.21</v>
      </c>
      <c r="AD41" s="329">
        <f>SUM(AD4:AD40)</f>
        <v>99.999999999999986</v>
      </c>
      <c r="AE41" s="244">
        <v>2164731187.29</v>
      </c>
      <c r="AF41" s="244">
        <v>1428254090.5500002</v>
      </c>
      <c r="AG41" s="244">
        <v>1920716293.6700001</v>
      </c>
      <c r="AH41" s="333">
        <f t="shared" si="10"/>
        <v>5513701571.5100002</v>
      </c>
      <c r="AI41" s="337">
        <f t="shared" si="11"/>
        <v>100</v>
      </c>
    </row>
    <row r="42" spans="2:35">
      <c r="I42" s="330"/>
      <c r="J42" s="330"/>
      <c r="K42" s="331"/>
      <c r="N42" s="330"/>
      <c r="O42" s="330"/>
      <c r="P42" s="3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7BAF-63A6-4184-8033-B628A0C27C24}">
  <dimension ref="B3:K32"/>
  <sheetViews>
    <sheetView topLeftCell="A29" workbookViewId="0">
      <selection activeCell="F1" sqref="F1"/>
    </sheetView>
  </sheetViews>
  <sheetFormatPr defaultRowHeight="15"/>
  <cols>
    <col min="3" max="3" width="17.5703125" customWidth="1"/>
    <col min="4" max="4" width="22.7109375" customWidth="1"/>
    <col min="5" max="5" width="18.85546875" customWidth="1"/>
    <col min="6" max="6" width="17.7109375" customWidth="1"/>
    <col min="7" max="7" width="19.140625" customWidth="1"/>
    <col min="8" max="8" width="16.5703125" customWidth="1"/>
    <col min="9" max="9" width="20.140625" customWidth="1"/>
    <col min="10" max="10" width="16.42578125" customWidth="1"/>
    <col min="11" max="11" width="20.85546875" customWidth="1"/>
  </cols>
  <sheetData>
    <row r="3" spans="2:11" ht="21.75" thickBot="1">
      <c r="B3" s="381">
        <v>5</v>
      </c>
      <c r="C3" s="378"/>
      <c r="D3" s="378"/>
      <c r="E3" s="378"/>
      <c r="F3" s="378"/>
      <c r="G3" s="378"/>
      <c r="H3" s="378"/>
      <c r="I3" s="378"/>
      <c r="J3" s="378"/>
      <c r="K3" s="377"/>
    </row>
    <row r="4" spans="2:11" ht="21">
      <c r="B4" s="377"/>
      <c r="C4" s="455" t="s">
        <v>489</v>
      </c>
      <c r="D4" s="456"/>
      <c r="E4" s="456"/>
      <c r="F4" s="456"/>
      <c r="G4" s="456"/>
      <c r="H4" s="456"/>
      <c r="I4" s="456"/>
      <c r="J4" s="456"/>
      <c r="K4" s="457"/>
    </row>
    <row r="5" spans="2:11">
      <c r="B5" s="385" t="s">
        <v>129</v>
      </c>
      <c r="C5" s="387" t="s">
        <v>130</v>
      </c>
      <c r="D5" s="382" t="s">
        <v>131</v>
      </c>
      <c r="E5" s="382" t="s">
        <v>132</v>
      </c>
      <c r="F5" s="382" t="s">
        <v>133</v>
      </c>
      <c r="G5" s="383" t="s">
        <v>490</v>
      </c>
      <c r="H5" s="382" t="s">
        <v>195</v>
      </c>
      <c r="I5" s="382" t="s">
        <v>196</v>
      </c>
      <c r="J5" s="382" t="s">
        <v>197</v>
      </c>
      <c r="K5" s="388" t="s">
        <v>491</v>
      </c>
    </row>
    <row r="6" spans="2:11">
      <c r="B6" s="386">
        <v>1</v>
      </c>
      <c r="C6" s="389" t="s">
        <v>145</v>
      </c>
      <c r="D6" s="379">
        <v>158228663.31999999</v>
      </c>
      <c r="E6" s="379">
        <v>42924755</v>
      </c>
      <c r="F6" s="379">
        <v>88349890</v>
      </c>
      <c r="G6" s="384">
        <v>289503308.31999999</v>
      </c>
      <c r="H6" s="379">
        <v>85042022.909999996</v>
      </c>
      <c r="I6" s="379">
        <v>60687876.020000003</v>
      </c>
      <c r="J6" s="379">
        <v>53072328.5</v>
      </c>
      <c r="K6" s="390">
        <v>198802227.43000001</v>
      </c>
    </row>
    <row r="7" spans="2:11" ht="30">
      <c r="B7" s="386">
        <v>2</v>
      </c>
      <c r="C7" s="389" t="s">
        <v>136</v>
      </c>
      <c r="D7" s="379">
        <v>277156722.26999998</v>
      </c>
      <c r="E7" s="379">
        <v>66858478.229999997</v>
      </c>
      <c r="F7" s="379">
        <v>161241027.25999999</v>
      </c>
      <c r="G7" s="384">
        <v>505256227.75999999</v>
      </c>
      <c r="H7" s="379">
        <v>124733931.11</v>
      </c>
      <c r="I7" s="379">
        <v>133595275.67</v>
      </c>
      <c r="J7" s="379">
        <v>464432333</v>
      </c>
      <c r="K7" s="390">
        <v>722761539.77999997</v>
      </c>
    </row>
    <row r="8" spans="2:11" ht="30">
      <c r="B8" s="386">
        <v>3</v>
      </c>
      <c r="C8" s="389" t="s">
        <v>156</v>
      </c>
      <c r="D8" s="379">
        <v>3250000</v>
      </c>
      <c r="E8" s="379">
        <v>1000000</v>
      </c>
      <c r="F8" s="379">
        <v>0</v>
      </c>
      <c r="G8" s="384">
        <v>4250000</v>
      </c>
      <c r="H8" s="379">
        <v>0</v>
      </c>
      <c r="I8" s="379">
        <v>0</v>
      </c>
      <c r="J8" s="379"/>
      <c r="K8" s="390">
        <v>0</v>
      </c>
    </row>
    <row r="9" spans="2:11">
      <c r="B9" s="386">
        <v>4</v>
      </c>
      <c r="C9" s="389" t="s">
        <v>148</v>
      </c>
      <c r="D9" s="379">
        <v>500000</v>
      </c>
      <c r="E9" s="379">
        <v>1005556</v>
      </c>
      <c r="F9" s="379"/>
      <c r="G9" s="384">
        <v>1505556</v>
      </c>
      <c r="H9" s="379">
        <v>2050000</v>
      </c>
      <c r="I9" s="379">
        <v>14753323.24</v>
      </c>
      <c r="J9" s="379">
        <v>542712</v>
      </c>
      <c r="K9" s="390">
        <v>17346035.240000002</v>
      </c>
    </row>
    <row r="10" spans="2:11" ht="30">
      <c r="B10" s="386">
        <v>5</v>
      </c>
      <c r="C10" s="389" t="s">
        <v>141</v>
      </c>
      <c r="D10" s="379">
        <v>10803641.48</v>
      </c>
      <c r="E10" s="379">
        <v>37172872.280000001</v>
      </c>
      <c r="F10" s="379">
        <v>10430919</v>
      </c>
      <c r="G10" s="384">
        <v>58407432.760000005</v>
      </c>
      <c r="H10" s="379"/>
      <c r="I10" s="379">
        <v>4265049.87</v>
      </c>
      <c r="J10" s="379">
        <v>45221702.479999997</v>
      </c>
      <c r="K10" s="390">
        <v>49486752.349999994</v>
      </c>
    </row>
    <row r="11" spans="2:11" ht="30">
      <c r="B11" s="386">
        <v>6</v>
      </c>
      <c r="C11" s="389" t="s">
        <v>157</v>
      </c>
      <c r="D11" s="379">
        <v>11075376</v>
      </c>
      <c r="E11" s="379">
        <v>0</v>
      </c>
      <c r="F11" s="379">
        <v>57207907</v>
      </c>
      <c r="G11" s="384">
        <v>68283283</v>
      </c>
      <c r="H11" s="379"/>
      <c r="I11" s="379"/>
      <c r="J11" s="379"/>
      <c r="K11" s="390">
        <v>0</v>
      </c>
    </row>
    <row r="12" spans="2:11" ht="30">
      <c r="B12" s="386">
        <v>7</v>
      </c>
      <c r="C12" s="389" t="s">
        <v>342</v>
      </c>
      <c r="D12" s="379">
        <v>3037104.57</v>
      </c>
      <c r="E12" s="379">
        <v>3000000</v>
      </c>
      <c r="F12" s="379">
        <v>8618772.9600000009</v>
      </c>
      <c r="G12" s="384">
        <v>14655877.530000001</v>
      </c>
      <c r="H12" s="379"/>
      <c r="I12" s="379"/>
      <c r="J12" s="379"/>
      <c r="K12" s="390">
        <v>0</v>
      </c>
    </row>
    <row r="13" spans="2:11">
      <c r="B13" s="386">
        <v>8</v>
      </c>
      <c r="C13" s="389" t="s">
        <v>147</v>
      </c>
      <c r="D13" s="379">
        <v>14004975</v>
      </c>
      <c r="E13" s="379">
        <v>10126756</v>
      </c>
      <c r="F13" s="379">
        <v>2020280</v>
      </c>
      <c r="G13" s="384">
        <v>26152011</v>
      </c>
      <c r="H13" s="379">
        <v>19890</v>
      </c>
      <c r="I13" s="379">
        <v>2070385.03</v>
      </c>
      <c r="J13" s="379"/>
      <c r="K13" s="390">
        <v>2090275.03</v>
      </c>
    </row>
    <row r="14" spans="2:11" ht="30">
      <c r="B14" s="386">
        <v>9</v>
      </c>
      <c r="C14" s="389" t="s">
        <v>143</v>
      </c>
      <c r="D14" s="379">
        <v>11358203</v>
      </c>
      <c r="E14" s="379">
        <v>32127353</v>
      </c>
      <c r="F14" s="379">
        <v>1867323.35</v>
      </c>
      <c r="G14" s="384">
        <v>45352879.350000001</v>
      </c>
      <c r="H14" s="379">
        <v>2147985</v>
      </c>
      <c r="I14" s="379">
        <v>11227190.960000001</v>
      </c>
      <c r="J14" s="379">
        <v>2197338</v>
      </c>
      <c r="K14" s="390">
        <v>15572513.960000001</v>
      </c>
    </row>
    <row r="15" spans="2:11" ht="45">
      <c r="B15" s="386">
        <v>10</v>
      </c>
      <c r="C15" s="389" t="s">
        <v>138</v>
      </c>
      <c r="D15" s="379">
        <v>6129861.7300000004</v>
      </c>
      <c r="E15" s="379">
        <v>178000</v>
      </c>
      <c r="F15" s="379">
        <v>13100000</v>
      </c>
      <c r="G15" s="384">
        <v>19407861.73</v>
      </c>
      <c r="H15" s="379">
        <v>1650000</v>
      </c>
      <c r="I15" s="379">
        <v>500000</v>
      </c>
      <c r="J15" s="379">
        <v>836103.86</v>
      </c>
      <c r="K15" s="390">
        <v>2986103.86</v>
      </c>
    </row>
    <row r="16" spans="2:11" ht="30">
      <c r="B16" s="386">
        <v>11</v>
      </c>
      <c r="C16" s="389" t="s">
        <v>142</v>
      </c>
      <c r="D16" s="379">
        <v>15556560.869999999</v>
      </c>
      <c r="E16" s="379">
        <v>42829935.920000002</v>
      </c>
      <c r="F16" s="379">
        <v>52942678.130000003</v>
      </c>
      <c r="G16" s="384">
        <v>111329174.92</v>
      </c>
      <c r="H16" s="379">
        <v>75935302.349999994</v>
      </c>
      <c r="I16" s="379">
        <v>12102406.23</v>
      </c>
      <c r="J16" s="379">
        <v>44446662.859999999</v>
      </c>
      <c r="K16" s="390">
        <v>132484371.44</v>
      </c>
    </row>
    <row r="17" spans="2:11" ht="30">
      <c r="B17" s="386">
        <v>12</v>
      </c>
      <c r="C17" s="389" t="s">
        <v>144</v>
      </c>
      <c r="D17" s="379"/>
      <c r="E17" s="379"/>
      <c r="F17" s="379"/>
      <c r="G17" s="384">
        <v>0</v>
      </c>
      <c r="H17" s="379"/>
      <c r="I17" s="379"/>
      <c r="J17" s="379"/>
      <c r="K17" s="390">
        <v>0</v>
      </c>
    </row>
    <row r="18" spans="2:11">
      <c r="B18" s="386">
        <v>13</v>
      </c>
      <c r="C18" s="389" t="s">
        <v>154</v>
      </c>
      <c r="D18" s="379"/>
      <c r="E18" s="379"/>
      <c r="F18" s="379"/>
      <c r="G18" s="384">
        <v>0</v>
      </c>
      <c r="H18" s="379"/>
      <c r="I18" s="379"/>
      <c r="J18" s="379"/>
      <c r="K18" s="390">
        <v>0</v>
      </c>
    </row>
    <row r="19" spans="2:11" ht="30">
      <c r="B19" s="386">
        <v>14</v>
      </c>
      <c r="C19" s="389" t="s">
        <v>152</v>
      </c>
      <c r="D19" s="379">
        <v>1632.08</v>
      </c>
      <c r="E19" s="379"/>
      <c r="F19" s="379"/>
      <c r="G19" s="384">
        <v>1632.08</v>
      </c>
      <c r="H19" s="379">
        <v>299940</v>
      </c>
      <c r="I19" s="379">
        <v>729431.73</v>
      </c>
      <c r="J19" s="379">
        <v>279940</v>
      </c>
      <c r="K19" s="390">
        <v>1309311.73</v>
      </c>
    </row>
    <row r="20" spans="2:11" ht="30">
      <c r="B20" s="386">
        <v>15</v>
      </c>
      <c r="C20" s="389" t="s">
        <v>344</v>
      </c>
      <c r="D20" s="379"/>
      <c r="E20" s="379"/>
      <c r="F20" s="379"/>
      <c r="G20" s="384">
        <v>0</v>
      </c>
      <c r="H20" s="379">
        <v>200000</v>
      </c>
      <c r="I20" s="379">
        <v>500000</v>
      </c>
      <c r="J20" s="379"/>
      <c r="K20" s="390">
        <v>700000</v>
      </c>
    </row>
    <row r="21" spans="2:11" ht="30">
      <c r="B21" s="386">
        <v>16</v>
      </c>
      <c r="C21" s="389" t="s">
        <v>153</v>
      </c>
      <c r="D21" s="379">
        <v>163903179.11000001</v>
      </c>
      <c r="E21" s="379">
        <v>198211768.97999999</v>
      </c>
      <c r="F21" s="379">
        <v>84554247.010000005</v>
      </c>
      <c r="G21" s="384">
        <v>446669195.10000002</v>
      </c>
      <c r="H21" s="379">
        <v>219372463.94</v>
      </c>
      <c r="I21" s="379">
        <v>885267</v>
      </c>
      <c r="J21" s="379">
        <v>86983.17</v>
      </c>
      <c r="K21" s="390">
        <v>220344714.10999998</v>
      </c>
    </row>
    <row r="22" spans="2:11">
      <c r="B22" s="386">
        <v>17</v>
      </c>
      <c r="C22" s="389" t="s">
        <v>151</v>
      </c>
      <c r="D22" s="379"/>
      <c r="E22" s="379"/>
      <c r="F22" s="379"/>
      <c r="G22" s="384">
        <v>0</v>
      </c>
      <c r="H22" s="379"/>
      <c r="I22" s="379">
        <v>0</v>
      </c>
      <c r="J22" s="379"/>
      <c r="K22" s="390">
        <v>0</v>
      </c>
    </row>
    <row r="23" spans="2:11" ht="30">
      <c r="B23" s="386">
        <v>18</v>
      </c>
      <c r="C23" s="389" t="s">
        <v>135</v>
      </c>
      <c r="D23" s="379">
        <v>1421290045.6500001</v>
      </c>
      <c r="E23" s="379">
        <v>717971391.91999996</v>
      </c>
      <c r="F23" s="379">
        <v>916242285.00999999</v>
      </c>
      <c r="G23" s="384">
        <v>3055503722.5799999</v>
      </c>
      <c r="H23" s="379">
        <v>1403933421.7</v>
      </c>
      <c r="I23" s="379">
        <v>844418406.21000004</v>
      </c>
      <c r="J23" s="379">
        <v>778996051.60000002</v>
      </c>
      <c r="K23" s="390">
        <v>3027347879.5099998</v>
      </c>
    </row>
    <row r="24" spans="2:11" ht="45">
      <c r="B24" s="386">
        <v>19</v>
      </c>
      <c r="C24" s="389" t="s">
        <v>137</v>
      </c>
      <c r="D24" s="379">
        <v>392775152.77999997</v>
      </c>
      <c r="E24" s="379">
        <v>229845115.16999999</v>
      </c>
      <c r="F24" s="379">
        <v>298763355.85000002</v>
      </c>
      <c r="G24" s="384">
        <v>921383623.79999995</v>
      </c>
      <c r="H24" s="379">
        <v>170231619.43000001</v>
      </c>
      <c r="I24" s="379">
        <v>183192947.81</v>
      </c>
      <c r="J24" s="379">
        <v>463807134.26999998</v>
      </c>
      <c r="K24" s="390">
        <v>817231701.50999999</v>
      </c>
    </row>
    <row r="25" spans="2:11">
      <c r="B25" s="386">
        <v>20</v>
      </c>
      <c r="C25" s="389" t="s">
        <v>139</v>
      </c>
      <c r="D25" s="379">
        <v>2796581.67</v>
      </c>
      <c r="E25" s="379">
        <v>6080970</v>
      </c>
      <c r="F25" s="379">
        <v>10927000</v>
      </c>
      <c r="G25" s="384">
        <v>19804551.670000002</v>
      </c>
      <c r="H25" s="379"/>
      <c r="I25" s="379"/>
      <c r="J25" s="379">
        <v>701064.35</v>
      </c>
      <c r="K25" s="390">
        <v>701064.35</v>
      </c>
    </row>
    <row r="26" spans="2:11" ht="30">
      <c r="B26" s="386">
        <v>21</v>
      </c>
      <c r="C26" s="391" t="s">
        <v>345</v>
      </c>
      <c r="D26" s="379"/>
      <c r="E26" s="379"/>
      <c r="F26" s="379"/>
      <c r="G26" s="384">
        <v>0</v>
      </c>
      <c r="H26" s="379"/>
      <c r="I26" s="379"/>
      <c r="J26" s="379"/>
      <c r="K26" s="390">
        <v>0</v>
      </c>
    </row>
    <row r="27" spans="2:11" ht="30">
      <c r="B27" s="386">
        <v>22</v>
      </c>
      <c r="C27" s="391" t="s">
        <v>146</v>
      </c>
      <c r="D27" s="379">
        <v>30505400</v>
      </c>
      <c r="E27" s="379">
        <v>8117087</v>
      </c>
      <c r="F27" s="379">
        <v>20230000</v>
      </c>
      <c r="G27" s="384">
        <v>58852487</v>
      </c>
      <c r="H27" s="379">
        <v>13239624</v>
      </c>
      <c r="I27" s="379">
        <v>4219000</v>
      </c>
      <c r="J27" s="379">
        <v>5644410</v>
      </c>
      <c r="K27" s="390">
        <v>23103034</v>
      </c>
    </row>
    <row r="28" spans="2:11" ht="30">
      <c r="B28" s="386">
        <v>23</v>
      </c>
      <c r="C28" s="389" t="s">
        <v>149</v>
      </c>
      <c r="D28" s="379">
        <v>32176739.510000002</v>
      </c>
      <c r="E28" s="379">
        <v>90855000</v>
      </c>
      <c r="F28" s="379">
        <v>49745000</v>
      </c>
      <c r="G28" s="384">
        <v>172776739.50999999</v>
      </c>
      <c r="H28" s="379"/>
      <c r="I28" s="379">
        <v>68422440.25</v>
      </c>
      <c r="J28" s="379">
        <v>17249990</v>
      </c>
      <c r="K28" s="390">
        <v>85672430.25</v>
      </c>
    </row>
    <row r="29" spans="2:11">
      <c r="B29" s="386">
        <v>24</v>
      </c>
      <c r="C29" s="389" t="s">
        <v>150</v>
      </c>
      <c r="D29" s="379"/>
      <c r="E29" s="379"/>
      <c r="F29" s="379"/>
      <c r="G29" s="384">
        <v>0</v>
      </c>
      <c r="H29" s="379"/>
      <c r="I29" s="379"/>
      <c r="J29" s="379"/>
      <c r="K29" s="390">
        <v>0</v>
      </c>
    </row>
    <row r="30" spans="2:11">
      <c r="B30" s="386">
        <v>25</v>
      </c>
      <c r="C30" s="391" t="s">
        <v>155</v>
      </c>
      <c r="D30" s="379">
        <v>999980</v>
      </c>
      <c r="E30" s="379">
        <v>374890.71</v>
      </c>
      <c r="F30" s="379">
        <v>1549955</v>
      </c>
      <c r="G30" s="384">
        <v>2924825.71</v>
      </c>
      <c r="H30" s="379"/>
      <c r="I30" s="379">
        <v>499990</v>
      </c>
      <c r="J30" s="379">
        <v>919990</v>
      </c>
      <c r="K30" s="390">
        <v>1419980</v>
      </c>
    </row>
    <row r="31" spans="2:11">
      <c r="B31" s="386">
        <v>26</v>
      </c>
      <c r="C31" s="391" t="s">
        <v>140</v>
      </c>
      <c r="D31" s="379">
        <v>52954373.600000001</v>
      </c>
      <c r="E31" s="379">
        <v>147397905</v>
      </c>
      <c r="F31" s="379">
        <v>281259466.79000002</v>
      </c>
      <c r="G31" s="384">
        <v>481611745.38999999</v>
      </c>
      <c r="H31" s="379">
        <v>65874986.850000001</v>
      </c>
      <c r="I31" s="379">
        <v>86185100.530000001</v>
      </c>
      <c r="J31" s="379">
        <v>42281549.579999998</v>
      </c>
      <c r="K31" s="390">
        <v>194341636.95999998</v>
      </c>
    </row>
    <row r="32" spans="2:11" ht="15.75" thickBot="1">
      <c r="B32" s="386"/>
      <c r="C32" s="392" t="s">
        <v>42</v>
      </c>
      <c r="D32" s="380">
        <v>2608504192.6400003</v>
      </c>
      <c r="E32" s="380">
        <v>1636077835.21</v>
      </c>
      <c r="F32" s="380">
        <v>2059050107.3600001</v>
      </c>
      <c r="G32" s="393">
        <v>6303632135.210001</v>
      </c>
      <c r="H32" s="380">
        <v>2164731187.29</v>
      </c>
      <c r="I32" s="380">
        <v>1428254090.55</v>
      </c>
      <c r="J32" s="380">
        <v>1920716293.6699998</v>
      </c>
      <c r="K32" s="394">
        <v>5513701571.5100002</v>
      </c>
    </row>
  </sheetData>
  <mergeCells count="1">
    <mergeCell ref="C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 Cap Impt by Type</vt:lpstr>
      <vt:lpstr>Table 2 Cap Import by Sector</vt:lpstr>
      <vt:lpstr>Table 3 Cap Import by Country </vt:lpstr>
      <vt:lpstr>Table 4 Cap import by Banks</vt:lpstr>
      <vt:lpstr>Table 5 Cap by State</vt:lpstr>
      <vt:lpstr>Tabe 6 Cap by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Mikael Chenko</cp:lastModifiedBy>
  <dcterms:created xsi:type="dcterms:W3CDTF">2017-05-16T18:18:33Z</dcterms:created>
  <dcterms:modified xsi:type="dcterms:W3CDTF">2018-08-31T15:43:13Z</dcterms:modified>
</cp:coreProperties>
</file>